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15" yWindow="135" windowWidth="9330" windowHeight="8250"/>
  </bookViews>
  <sheets>
    <sheet name="ALL" sheetId="1" r:id="rId1"/>
    <sheet name="FAST-41 ONLY" sheetId="3" r:id="rId2"/>
  </sheets>
  <calcPr calcId="145621"/>
</workbook>
</file>

<file path=xl/calcChain.xml><?xml version="1.0" encoding="utf-8"?>
<calcChain xmlns="http://schemas.openxmlformats.org/spreadsheetml/2006/main">
  <c r="BI3" i="3" l="1"/>
  <c r="BJ3" i="3" s="1"/>
  <c r="BB3" i="3"/>
  <c r="AZ3" i="3"/>
  <c r="BA3" i="3" s="1"/>
  <c r="AP3" i="3"/>
  <c r="AR3" i="3" s="1"/>
  <c r="AK3" i="3"/>
  <c r="AL3" i="3" s="1"/>
  <c r="T3" i="3"/>
  <c r="R3" i="3"/>
  <c r="S3" i="3" s="1"/>
  <c r="Q3" i="3"/>
  <c r="P3" i="3"/>
  <c r="O3" i="3"/>
  <c r="K3" i="3"/>
  <c r="M3" i="3" s="1"/>
  <c r="G3" i="3"/>
  <c r="H3" i="3" s="1"/>
  <c r="BK3" i="3" l="1"/>
  <c r="S6" i="3"/>
  <c r="S5" i="3"/>
  <c r="O5" i="3"/>
  <c r="O6" i="3"/>
  <c r="AK5" i="3"/>
  <c r="AK6" i="3"/>
  <c r="AZ6" i="3"/>
  <c r="AZ5" i="3"/>
  <c r="K5" i="3"/>
  <c r="K6" i="3"/>
  <c r="T5" i="3"/>
  <c r="T6" i="3"/>
  <c r="AP5" i="3"/>
  <c r="AP6" i="3"/>
  <c r="G6" i="3"/>
  <c r="G5" i="3"/>
  <c r="BI5" i="3"/>
  <c r="BI6" i="3"/>
  <c r="I3" i="3"/>
  <c r="AM3" i="3"/>
  <c r="M5" i="3"/>
  <c r="Q5" i="3"/>
  <c r="L3" i="3"/>
  <c r="AQ3" i="3"/>
  <c r="AM27" i="1"/>
  <c r="AM26" i="1"/>
  <c r="AM25" i="1"/>
  <c r="AM24" i="1"/>
  <c r="K3" i="1"/>
  <c r="K25" i="1" s="1"/>
  <c r="K4" i="1"/>
  <c r="K5" i="1"/>
  <c r="K6" i="1"/>
  <c r="K7" i="1"/>
  <c r="K8" i="1"/>
  <c r="K9" i="1"/>
  <c r="K10" i="1"/>
  <c r="K11" i="1"/>
  <c r="K12" i="1"/>
  <c r="K13" i="1"/>
  <c r="K14" i="1"/>
  <c r="K15" i="1"/>
  <c r="K16" i="1"/>
  <c r="K17" i="1"/>
  <c r="K18" i="1"/>
  <c r="K19" i="1"/>
  <c r="K20" i="1"/>
  <c r="K21" i="1"/>
  <c r="K22" i="1"/>
  <c r="K24" i="1"/>
  <c r="K26" i="1"/>
  <c r="AR6" i="3" l="1"/>
  <c r="AQ6" i="3"/>
  <c r="L5" i="3"/>
  <c r="BA5" i="3"/>
  <c r="AM5" i="3"/>
  <c r="I6" i="3"/>
  <c r="Q6" i="3"/>
  <c r="BB5" i="3"/>
  <c r="BB6" i="3"/>
  <c r="BJ6" i="3"/>
  <c r="BK6" i="3" s="1"/>
  <c r="BJ5" i="3"/>
  <c r="BK5" i="3" s="1"/>
  <c r="M6" i="3"/>
  <c r="AR5" i="3"/>
  <c r="AL6" i="3"/>
  <c r="AL5" i="3"/>
  <c r="AQ5" i="3"/>
  <c r="L6" i="3"/>
  <c r="BA6" i="3"/>
  <c r="AM6" i="3"/>
  <c r="I5" i="3"/>
  <c r="P5" i="3"/>
  <c r="P6" i="3"/>
  <c r="H6" i="3"/>
  <c r="H5" i="3"/>
  <c r="K27" i="1"/>
  <c r="BI22" i="1"/>
  <c r="BK22" i="1" s="1"/>
  <c r="BI21" i="1"/>
  <c r="BK21" i="1" s="1"/>
  <c r="BI20" i="1"/>
  <c r="BJ20" i="1" s="1"/>
  <c r="BI19" i="1"/>
  <c r="BK19" i="1" s="1"/>
  <c r="BI18" i="1"/>
  <c r="BK18" i="1" s="1"/>
  <c r="BI17" i="1"/>
  <c r="BK17" i="1" s="1"/>
  <c r="BI16" i="1"/>
  <c r="BK16" i="1" s="1"/>
  <c r="BI15" i="1"/>
  <c r="BK15" i="1" s="1"/>
  <c r="BI14" i="1"/>
  <c r="BK14" i="1" s="1"/>
  <c r="BI13" i="1"/>
  <c r="BK13" i="1" s="1"/>
  <c r="BI12" i="1"/>
  <c r="BK12" i="1" s="1"/>
  <c r="BI11" i="1"/>
  <c r="BK11" i="1" s="1"/>
  <c r="BI10" i="1"/>
  <c r="BJ10" i="1" s="1"/>
  <c r="BI9" i="1"/>
  <c r="BK9" i="1" s="1"/>
  <c r="BI8" i="1"/>
  <c r="BK8" i="1" s="1"/>
  <c r="BI7" i="1"/>
  <c r="BK7" i="1" s="1"/>
  <c r="BI6" i="1"/>
  <c r="BI5" i="1"/>
  <c r="BK5" i="1" s="1"/>
  <c r="BI3" i="1"/>
  <c r="BI4" i="1"/>
  <c r="BJ4" i="1" s="1"/>
  <c r="AR20" i="1"/>
  <c r="BI26" i="1" l="1"/>
  <c r="BI27" i="1"/>
  <c r="BJ6" i="1"/>
  <c r="BJ14" i="1"/>
  <c r="BJ22" i="1"/>
  <c r="BK10" i="1"/>
  <c r="BJ3" i="1"/>
  <c r="BJ7" i="1"/>
  <c r="BJ11" i="1"/>
  <c r="BJ15" i="1"/>
  <c r="BJ19" i="1"/>
  <c r="BK3" i="1"/>
  <c r="BI24" i="1"/>
  <c r="BJ18" i="1"/>
  <c r="BK6" i="1"/>
  <c r="BJ8" i="1"/>
  <c r="BJ12" i="1"/>
  <c r="BJ16" i="1"/>
  <c r="BK4" i="1"/>
  <c r="BK20" i="1"/>
  <c r="BI25" i="1"/>
  <c r="BJ5" i="1"/>
  <c r="BJ9" i="1"/>
  <c r="BJ13" i="1"/>
  <c r="BJ17" i="1"/>
  <c r="BJ21" i="1"/>
  <c r="BJ25" i="1" l="1"/>
  <c r="BK25" i="1" s="1"/>
  <c r="BJ27" i="1"/>
  <c r="BK27" i="1" s="1"/>
  <c r="BJ24" i="1"/>
  <c r="BK24" i="1" s="1"/>
  <c r="BJ26" i="1"/>
  <c r="BK26" i="1" s="1"/>
  <c r="AZ18" i="1" l="1"/>
  <c r="AZ15" i="1"/>
  <c r="AZ3" i="1"/>
  <c r="BB3" i="1" s="1"/>
  <c r="AP10" i="1"/>
  <c r="AP18" i="1"/>
  <c r="AP7" i="1"/>
  <c r="AP6" i="1"/>
  <c r="AP5" i="1"/>
  <c r="AP3" i="1"/>
  <c r="AR3" i="1" s="1"/>
  <c r="AQ6" i="1" l="1"/>
  <c r="AR6" i="1"/>
  <c r="AQ7" i="1"/>
  <c r="AR7" i="1"/>
  <c r="BA15" i="1"/>
  <c r="BB15" i="1"/>
  <c r="AQ5" i="1"/>
  <c r="AR5" i="1"/>
  <c r="AQ10" i="1"/>
  <c r="AR10" i="1"/>
  <c r="AQ18" i="1"/>
  <c r="AR18" i="1"/>
  <c r="BA18" i="1"/>
  <c r="BB18" i="1"/>
  <c r="AQ3" i="1"/>
  <c r="BA3" i="1"/>
  <c r="AZ21" i="1"/>
  <c r="BA21" i="1" l="1"/>
  <c r="BB21" i="1"/>
  <c r="AP15" i="1"/>
  <c r="AQ15" i="1" l="1"/>
  <c r="AR15" i="1"/>
  <c r="AZ17" i="1"/>
  <c r="BA17" i="1" l="1"/>
  <c r="BB17" i="1"/>
  <c r="AU9" i="1"/>
  <c r="R22" i="1"/>
  <c r="S22" i="1" s="1"/>
  <c r="R21" i="1"/>
  <c r="S21" i="1" s="1"/>
  <c r="R20" i="1"/>
  <c r="S20" i="1" s="1"/>
  <c r="R19" i="1"/>
  <c r="S19" i="1" s="1"/>
  <c r="R18" i="1"/>
  <c r="S18" i="1" s="1"/>
  <c r="R17" i="1"/>
  <c r="S17" i="1" s="1"/>
  <c r="R16" i="1"/>
  <c r="S16" i="1" s="1"/>
  <c r="R15" i="1"/>
  <c r="S15" i="1" s="1"/>
  <c r="R14" i="1"/>
  <c r="S14" i="1" s="1"/>
  <c r="R13" i="1"/>
  <c r="S13" i="1" s="1"/>
  <c r="R12" i="1"/>
  <c r="S12" i="1" s="1"/>
  <c r="R11" i="1"/>
  <c r="S11" i="1" s="1"/>
  <c r="R10" i="1"/>
  <c r="S10" i="1" s="1"/>
  <c r="R9" i="1"/>
  <c r="S9" i="1" s="1"/>
  <c r="R8" i="1"/>
  <c r="S8" i="1" s="1"/>
  <c r="R7" i="1"/>
  <c r="S7" i="1" s="1"/>
  <c r="R6" i="1"/>
  <c r="S6" i="1" s="1"/>
  <c r="R5" i="1"/>
  <c r="S5" i="1" s="1"/>
  <c r="R4" i="1"/>
  <c r="S4" i="1" s="1"/>
  <c r="R3" i="1"/>
  <c r="S3" i="1" s="1"/>
  <c r="AV9" i="1" l="1"/>
  <c r="AW9" i="1"/>
  <c r="S27" i="1"/>
  <c r="S26" i="1"/>
  <c r="S24" i="1"/>
  <c r="S25" i="1"/>
  <c r="AP16" i="1"/>
  <c r="AQ16" i="1" l="1"/>
  <c r="AR16" i="1"/>
  <c r="AK17" i="1"/>
  <c r="AM17" i="1" s="1"/>
  <c r="AL17" i="1" l="1"/>
  <c r="AZ14" i="1"/>
  <c r="BA14" i="1" l="1"/>
  <c r="BB14" i="1"/>
  <c r="AZ12" i="1"/>
  <c r="BA12" i="1" l="1"/>
  <c r="BB12" i="1"/>
  <c r="AZ20" i="1"/>
  <c r="AZ19" i="1"/>
  <c r="AK21" i="1"/>
  <c r="BA19" i="1" l="1"/>
  <c r="BB19" i="1"/>
  <c r="BA20" i="1"/>
  <c r="BB20" i="1"/>
  <c r="AL21" i="1"/>
  <c r="AM21" i="1"/>
  <c r="AQ20" i="1"/>
  <c r="AP21" i="1"/>
  <c r="AP19" i="1"/>
  <c r="AR19" i="1" s="1"/>
  <c r="AK22" i="1"/>
  <c r="AK20" i="1"/>
  <c r="AK19" i="1"/>
  <c r="AK15" i="1"/>
  <c r="AK13" i="1"/>
  <c r="AM13" i="1" s="1"/>
  <c r="AK12" i="1"/>
  <c r="AK10" i="1"/>
  <c r="AK9" i="1"/>
  <c r="AK8" i="1"/>
  <c r="AK7" i="1"/>
  <c r="AK6" i="1"/>
  <c r="AK4" i="1"/>
  <c r="AM4" i="1" s="1"/>
  <c r="AK3" i="1"/>
  <c r="AM3" i="1" s="1"/>
  <c r="AQ21" i="1" l="1"/>
  <c r="AR21" i="1"/>
  <c r="AL9" i="1"/>
  <c r="AM9" i="1"/>
  <c r="AL6" i="1"/>
  <c r="AM6" i="1"/>
  <c r="AL10" i="1"/>
  <c r="AM10" i="1"/>
  <c r="AL19" i="1"/>
  <c r="AM19" i="1"/>
  <c r="AL15" i="1"/>
  <c r="AM15" i="1"/>
  <c r="AL7" i="1"/>
  <c r="AM7" i="1"/>
  <c r="AL12" i="1"/>
  <c r="AM12" i="1"/>
  <c r="AL20" i="1"/>
  <c r="AM20" i="1"/>
  <c r="AL8" i="1"/>
  <c r="AM8" i="1"/>
  <c r="AL22" i="1"/>
  <c r="AM22" i="1"/>
  <c r="AL3" i="1"/>
  <c r="AQ19" i="1"/>
  <c r="AL13" i="1"/>
  <c r="AL4" i="1"/>
  <c r="AU22" i="1"/>
  <c r="AU8" i="1"/>
  <c r="AU3" i="1"/>
  <c r="AW3" i="1" s="1"/>
  <c r="AP4" i="1"/>
  <c r="AR4" i="1" s="1"/>
  <c r="AV8" i="1" l="1"/>
  <c r="AW8" i="1"/>
  <c r="AV22" i="1"/>
  <c r="AW22" i="1"/>
  <c r="AV3" i="1"/>
  <c r="AQ4" i="1"/>
  <c r="T22" i="1"/>
  <c r="T21" i="1"/>
  <c r="T20" i="1"/>
  <c r="T19" i="1"/>
  <c r="T18" i="1"/>
  <c r="T17" i="1"/>
  <c r="T16" i="1"/>
  <c r="T15" i="1"/>
  <c r="T14" i="1"/>
  <c r="T13" i="1"/>
  <c r="T12" i="1"/>
  <c r="T11" i="1"/>
  <c r="T10" i="1"/>
  <c r="T9" i="1"/>
  <c r="T8" i="1"/>
  <c r="T7" i="1"/>
  <c r="T6" i="1"/>
  <c r="T5" i="1"/>
  <c r="T4" i="1"/>
  <c r="T3" i="1"/>
  <c r="T27" i="1" l="1"/>
  <c r="T26" i="1"/>
  <c r="T24" i="1"/>
  <c r="T25" i="1"/>
  <c r="O10" i="1"/>
  <c r="O22" i="1"/>
  <c r="O21" i="1"/>
  <c r="O20" i="1"/>
  <c r="G22" i="1"/>
  <c r="G21" i="1"/>
  <c r="G20" i="1"/>
  <c r="G19" i="1"/>
  <c r="G18" i="1"/>
  <c r="G17" i="1"/>
  <c r="G16" i="1"/>
  <c r="G15" i="1"/>
  <c r="G14" i="1"/>
  <c r="G13" i="1"/>
  <c r="G12" i="1"/>
  <c r="I12" i="1" s="1"/>
  <c r="G11" i="1"/>
  <c r="I11" i="1" s="1"/>
  <c r="AP22" i="1"/>
  <c r="O19" i="1"/>
  <c r="O18" i="1"/>
  <c r="AP17" i="1"/>
  <c r="AR17" i="1" s="1"/>
  <c r="O17" i="1"/>
  <c r="AK16" i="1"/>
  <c r="O16" i="1"/>
  <c r="O15" i="1"/>
  <c r="AP14" i="1"/>
  <c r="O14" i="1"/>
  <c r="AU13" i="1"/>
  <c r="AW13" i="1" s="1"/>
  <c r="AP13" i="1"/>
  <c r="O13" i="1"/>
  <c r="AP12" i="1"/>
  <c r="O12" i="1"/>
  <c r="Q12" i="1" s="1"/>
  <c r="M12" i="1"/>
  <c r="AZ11" i="1"/>
  <c r="AP11" i="1"/>
  <c r="O11" i="1"/>
  <c r="AZ10" i="1"/>
  <c r="G10" i="1"/>
  <c r="AZ9" i="1"/>
  <c r="AP9" i="1"/>
  <c r="O9" i="1"/>
  <c r="G9" i="1"/>
  <c r="AZ8" i="1"/>
  <c r="AP8" i="1"/>
  <c r="AR8" i="1" s="1"/>
  <c r="O8" i="1"/>
  <c r="G8" i="1"/>
  <c r="AZ7" i="1"/>
  <c r="BB7" i="1" s="1"/>
  <c r="AU7" i="1"/>
  <c r="O7" i="1"/>
  <c r="G7" i="1"/>
  <c r="AZ6" i="1"/>
  <c r="O6" i="1"/>
  <c r="G6" i="1"/>
  <c r="AZ5" i="1"/>
  <c r="O5" i="1"/>
  <c r="Q5" i="1" s="1"/>
  <c r="M5" i="1"/>
  <c r="G5" i="1"/>
  <c r="I5" i="1" s="1"/>
  <c r="AZ4" i="1"/>
  <c r="BB4" i="1" s="1"/>
  <c r="O4" i="1"/>
  <c r="Q4" i="1" s="1"/>
  <c r="M4" i="1"/>
  <c r="G4" i="1"/>
  <c r="I4" i="1" s="1"/>
  <c r="O3" i="1"/>
  <c r="Q3" i="1" s="1"/>
  <c r="M3" i="1"/>
  <c r="G3" i="1"/>
  <c r="I3" i="1" s="1"/>
  <c r="BA6" i="1" l="1"/>
  <c r="BB6" i="1"/>
  <c r="AQ12" i="1"/>
  <c r="AR12" i="1"/>
  <c r="BA11" i="1"/>
  <c r="BB11" i="1"/>
  <c r="BA8" i="1"/>
  <c r="BB8" i="1"/>
  <c r="AQ9" i="1"/>
  <c r="AR9" i="1"/>
  <c r="BA10" i="1"/>
  <c r="BB10" i="1"/>
  <c r="BA9" i="1"/>
  <c r="BB9" i="1"/>
  <c r="AQ13" i="1"/>
  <c r="AR13" i="1"/>
  <c r="AQ14" i="1"/>
  <c r="AR14" i="1"/>
  <c r="AQ22" i="1"/>
  <c r="AR22" i="1"/>
  <c r="BA5" i="1"/>
  <c r="BB5" i="1"/>
  <c r="AU27" i="1"/>
  <c r="AW7" i="1"/>
  <c r="AQ11" i="1"/>
  <c r="AR11" i="1"/>
  <c r="AK27" i="1"/>
  <c r="AM16" i="1"/>
  <c r="L9" i="1"/>
  <c r="M9" i="1"/>
  <c r="L18" i="1"/>
  <c r="M18" i="1"/>
  <c r="H15" i="1"/>
  <c r="I15" i="1"/>
  <c r="H19" i="1"/>
  <c r="I19" i="1"/>
  <c r="L19" i="1"/>
  <c r="M19" i="1"/>
  <c r="P20" i="1"/>
  <c r="Q20" i="1"/>
  <c r="P10" i="1"/>
  <c r="Q10" i="1"/>
  <c r="H6" i="1"/>
  <c r="I6" i="1"/>
  <c r="H7" i="1"/>
  <c r="I7" i="1"/>
  <c r="P9" i="1"/>
  <c r="Q9" i="1"/>
  <c r="L10" i="1"/>
  <c r="M10" i="1"/>
  <c r="L13" i="1"/>
  <c r="M13" i="1"/>
  <c r="L14" i="1"/>
  <c r="M14" i="1"/>
  <c r="P15" i="1"/>
  <c r="Q15" i="1"/>
  <c r="L17" i="1"/>
  <c r="M17" i="1"/>
  <c r="P18" i="1"/>
  <c r="Q18" i="1"/>
  <c r="H16" i="1"/>
  <c r="I16" i="1"/>
  <c r="H20" i="1"/>
  <c r="I20" i="1"/>
  <c r="L20" i="1"/>
  <c r="M20" i="1"/>
  <c r="P21" i="1"/>
  <c r="Q21" i="1"/>
  <c r="L7" i="1"/>
  <c r="M7" i="1"/>
  <c r="P13" i="1"/>
  <c r="Q13" i="1"/>
  <c r="L16" i="1"/>
  <c r="M16" i="1"/>
  <c r="H13" i="1"/>
  <c r="I13" i="1"/>
  <c r="P22" i="1"/>
  <c r="Q22" i="1"/>
  <c r="L6" i="1"/>
  <c r="M6" i="1"/>
  <c r="H8" i="1"/>
  <c r="I8" i="1"/>
  <c r="P14" i="1"/>
  <c r="Q14" i="1"/>
  <c r="P17" i="1"/>
  <c r="Q17" i="1"/>
  <c r="P19" i="1"/>
  <c r="Q19" i="1"/>
  <c r="H17" i="1"/>
  <c r="I17" i="1"/>
  <c r="H21" i="1"/>
  <c r="I21" i="1"/>
  <c r="L21" i="1"/>
  <c r="M21" i="1"/>
  <c r="P6" i="1"/>
  <c r="Q6" i="1"/>
  <c r="P7" i="1"/>
  <c r="Q7" i="1"/>
  <c r="L8" i="1"/>
  <c r="M8" i="1"/>
  <c r="H9" i="1"/>
  <c r="I9" i="1"/>
  <c r="P11" i="1"/>
  <c r="Q11" i="1"/>
  <c r="P16" i="1"/>
  <c r="Q16" i="1"/>
  <c r="H14" i="1"/>
  <c r="I14" i="1"/>
  <c r="H18" i="1"/>
  <c r="I18" i="1"/>
  <c r="H22" i="1"/>
  <c r="I22" i="1"/>
  <c r="L22" i="1"/>
  <c r="M22" i="1"/>
  <c r="L11" i="1"/>
  <c r="M11" i="1"/>
  <c r="P8" i="1"/>
  <c r="Q8" i="1"/>
  <c r="H10" i="1"/>
  <c r="I10" i="1"/>
  <c r="L15" i="1"/>
  <c r="M15" i="1"/>
  <c r="AP27" i="1"/>
  <c r="AZ27" i="1"/>
  <c r="AP26" i="1"/>
  <c r="G26" i="1"/>
  <c r="G27" i="1"/>
  <c r="O27" i="1"/>
  <c r="O26" i="1"/>
  <c r="AZ26" i="1"/>
  <c r="AU26" i="1"/>
  <c r="AK26" i="1"/>
  <c r="AK24" i="1"/>
  <c r="AK25" i="1"/>
  <c r="AP24" i="1"/>
  <c r="AP25" i="1"/>
  <c r="AV13" i="1"/>
  <c r="AU24" i="1"/>
  <c r="AU25" i="1"/>
  <c r="BA7" i="1"/>
  <c r="AZ24" i="1"/>
  <c r="AZ25" i="1"/>
  <c r="G25" i="1"/>
  <c r="G24" i="1"/>
  <c r="O25" i="1"/>
  <c r="O24" i="1"/>
  <c r="AQ8" i="1"/>
  <c r="AL16" i="1"/>
  <c r="AL27" i="1" s="1"/>
  <c r="AQ17" i="1"/>
  <c r="H3" i="1"/>
  <c r="P12" i="1"/>
  <c r="H12" i="1"/>
  <c r="P3" i="1"/>
  <c r="L12" i="1"/>
  <c r="L4" i="1"/>
  <c r="P4" i="1"/>
  <c r="L5" i="1"/>
  <c r="P5" i="1"/>
  <c r="L3" i="1"/>
  <c r="H4" i="1"/>
  <c r="H5" i="1"/>
  <c r="BA4" i="1"/>
  <c r="BA27" i="1" s="1"/>
  <c r="AV7" i="1"/>
  <c r="H11" i="1"/>
  <c r="AV27" i="1" l="1"/>
  <c r="AR26" i="1"/>
  <c r="BB27" i="1"/>
  <c r="M26" i="1"/>
  <c r="BB25" i="1"/>
  <c r="AR24" i="1"/>
  <c r="AW27" i="1"/>
  <c r="AW26" i="1"/>
  <c r="AW25" i="1"/>
  <c r="AW24" i="1"/>
  <c r="AR27" i="1"/>
  <c r="BB26" i="1"/>
  <c r="M27" i="1"/>
  <c r="AR25" i="1"/>
  <c r="BB24" i="1"/>
  <c r="I24" i="1"/>
  <c r="M24" i="1"/>
  <c r="I27" i="1"/>
  <c r="Q25" i="1"/>
  <c r="Q26" i="1"/>
  <c r="M25" i="1"/>
  <c r="I25" i="1"/>
  <c r="I26" i="1"/>
  <c r="Q27" i="1"/>
  <c r="Q24" i="1"/>
  <c r="AQ27" i="1"/>
  <c r="P27" i="1"/>
  <c r="P26" i="1"/>
  <c r="AL26" i="1"/>
  <c r="AV26" i="1"/>
  <c r="L27" i="1"/>
  <c r="L26" i="1"/>
  <c r="AQ26" i="1"/>
  <c r="BA26" i="1"/>
  <c r="H27" i="1"/>
  <c r="H26" i="1"/>
  <c r="AL25" i="1"/>
  <c r="AL24" i="1"/>
  <c r="AQ25" i="1"/>
  <c r="AQ24" i="1"/>
  <c r="AV25" i="1"/>
  <c r="AV24" i="1"/>
  <c r="BA25" i="1"/>
  <c r="BA24" i="1"/>
  <c r="P25" i="1"/>
  <c r="P24" i="1"/>
  <c r="L25" i="1"/>
  <c r="L24" i="1"/>
  <c r="H25" i="1"/>
  <c r="H24" i="1"/>
</calcChain>
</file>

<file path=xl/sharedStrings.xml><?xml version="1.0" encoding="utf-8"?>
<sst xmlns="http://schemas.openxmlformats.org/spreadsheetml/2006/main" count="1015" uniqueCount="142">
  <si>
    <t>LEAD AGENCY</t>
  </si>
  <si>
    <t>PROJECT DESCRIPTION</t>
  </si>
  <si>
    <t>PROJECT COST</t>
  </si>
  <si>
    <t>Informal Consultation Initiated</t>
  </si>
  <si>
    <t>Informal Consultation Concluded</t>
  </si>
  <si>
    <t>Formal Consultation Initiated</t>
  </si>
  <si>
    <t>Conclusion of ESA Consultation</t>
  </si>
  <si>
    <t>Consultation Initated with SHPO/THPO</t>
  </si>
  <si>
    <t>Section 106 Concluded</t>
  </si>
  <si>
    <t>Complete Application Received</t>
  </si>
  <si>
    <t>Permit Approved</t>
  </si>
  <si>
    <t>Completed Permit Application Received</t>
  </si>
  <si>
    <t>BIA</t>
  </si>
  <si>
    <t>The Moapa Southern Paiute Solar project involves the construction of a 250 megawatt (MW) solar generation facility and associated infrastructure on the Reservation. The project also includes the development of a 12 kV transmission line and water line along with obtaining a grant of easement on BLM lands for an up to 500 kV transmission line and access roads. </t>
  </si>
  <si>
    <t>$500 million - $1.6 billion</t>
  </si>
  <si>
    <t>N/A</t>
  </si>
  <si>
    <t>BLM</t>
  </si>
  <si>
    <t xml:space="preserve">The project will construct, operate, maintain, and decommission an up to 750 megawatt (MW) photovoltaic solar energy generation facility and necessary ancillary facilities including a generation tie (gen-tie) line, access road and switch yard. Entails a footprint of approximately 4,893 acres for the solar facility, a 14.5-mile generation tie line, with a ROW width of 100 feet, access roads, a distribution line, and a 2-acre switch yard (total linear disturbance is 146 acres. </t>
  </si>
  <si>
    <t>$1.2 billion</t>
  </si>
  <si>
    <t>The project will construct and operate a 110-megawatt (MW) solar power generating facility based on concentrating solar power technology, an approximately 9.5-mile 230 kilovolt (kV) TL, and the temporary use of a 40-acre borrow pit to extract aggregate for construction.</t>
  </si>
  <si>
    <t>$737+ million</t>
  </si>
  <si>
    <t>The project will construct a 400-megawatt concentrated solar power tower thermal-electric power plant and would be located on approximately 4,073 acres of public land approximately 5 miles southwest of Primm, NV in San Bernardino County, California.</t>
  </si>
  <si>
    <t>$2.2 billion</t>
  </si>
  <si>
    <t>The project proposes to develop a 550-megawatt photovoltaic solar project and proposes to facilitate the construction and operation of the Red Bluff Substation, California Desert Conservation Area Plan, Riverside County, California.</t>
  </si>
  <si>
    <t>$1.46 billion</t>
  </si>
  <si>
    <t>The project consists of designing, constructing and operating a 265.4-megawatt (MW) wind farm, using 112 wind turbines, each with a nominal capacity of 2.37 MW.</t>
  </si>
  <si>
    <t>$1 billion</t>
  </si>
  <si>
    <t>The project as licensed is a 709 megawatt concentrated solar power facility located 100 miles east of San Diego, 14 miles west of El Centro, and 4 miles east of Ocotillo Wells</t>
  </si>
  <si>
    <t>$2 billion</t>
  </si>
  <si>
    <t>The project will construct two concentrated solar thermal parabolic trough power plant facilities on public lands, approximately 80 miles northwest of Las Vegas, in Nye County, Nevada.</t>
  </si>
  <si>
    <t>$2.5 - 3 billion</t>
  </si>
  <si>
    <t>Mohave County Wind Farm Project</t>
  </si>
  <si>
    <t>The project will develop a 1,000-turbine wind farm that will be able to generate up to 3,000 megawatts of electrictity and is located south of Sinclair and Rawlins in Carbon County, Wyoming</t>
  </si>
  <si>
    <t>$5 billion</t>
  </si>
  <si>
    <t>Panoche Valley Solar Project</t>
  </si>
  <si>
    <t>USACE</t>
  </si>
  <si>
    <t>The project will create a 100-megawatt solar farm on nearly 3,200 acres in Panoche Valley, San Benito County.</t>
  </si>
  <si>
    <t>$650 million</t>
  </si>
  <si>
    <t>Quartzsite Solar Energy Project and Proposed Yuma Field Office Resource Management Plan Amendment</t>
  </si>
  <si>
    <t>WAPA</t>
  </si>
  <si>
    <t>The project proposes to construct a 100-MW (net), solar-powered electrical generation facility in La Paz County, Ariz.</t>
  </si>
  <si>
    <t>$700 - 800 million</t>
  </si>
  <si>
    <t>The project proposes to construct a 150-MW solar-powered electrical generation facility in eastern Riverside County, Calif.</t>
  </si>
  <si>
    <t>$750 million</t>
  </si>
  <si>
    <t>The project proposes to construct a wind energy generation project up to 500 megawatts. The project would be located on privately owned ranch lands and trust lands administered by the Arizona State Land Department. The project location is approximately 22 miles southeast of Flagstaff and about 18 miles south of the I-40 Twin Arrows interchange.</t>
  </si>
  <si>
    <t>$240 million</t>
  </si>
  <si>
    <t>FERC</t>
  </si>
  <si>
    <t>The proposed project will create 1,300-megawatt of energy and would occupy nearly 675.63 acres of federal land managed by BLM and an additional 1,545.63 acres of private lands.</t>
  </si>
  <si>
    <t>$2.5 billion</t>
  </si>
  <si>
    <t>$2.6 billion</t>
  </si>
  <si>
    <t>$1.13 billion</t>
  </si>
  <si>
    <t>$1.2+ billion</t>
  </si>
  <si>
    <t>$852+ million</t>
  </si>
  <si>
    <t xml:space="preserve">The project jointly filed an offer of settlement, consisting of two comprehensive settlement agreements, a joint explanatory statement and a request to consolidate the processing of Seattle's relicensing of the Boundary Project with the District's surrender of its license for the Sullivan Creek Project. </t>
  </si>
  <si>
    <t>$852.9 million</t>
  </si>
  <si>
    <t>DAYS</t>
  </si>
  <si>
    <t>MONTHS</t>
  </si>
  <si>
    <t>YEARS</t>
  </si>
  <si>
    <t>NOI TO ROD (YEARS)</t>
  </si>
  <si>
    <t>Blythe Solar Power Project (09-AFC-6). Application for Right-of Way Grant to Construct and Operate and Decommission a Solar Thermal Facility on Public Lands. Riverside County,  CA</t>
  </si>
  <si>
    <t>AVERAGE/MEAN NMFS ESA CONSULTATION:</t>
  </si>
  <si>
    <t>AVERAGE/MEAN USFWS ESA CONSULTATION:</t>
  </si>
  <si>
    <t>AVERAGE/MEAN SECTION 106 CONSULTATION:</t>
  </si>
  <si>
    <t>AVERAGE/MEAN SECTION 10/404 REVIEW:</t>
  </si>
  <si>
    <t>AVERAGE/MEAN BLM RIGHT-OF-WAY APPROVAL:</t>
  </si>
  <si>
    <t>AVERAGE/MEAN USFS SPECIAL USE PERMIT APPROVAL:</t>
  </si>
  <si>
    <t>MEDIAN NMFS ESA CONSULTATION:</t>
  </si>
  <si>
    <t>MEDIAN USFWS ESA CONSULTATION:</t>
  </si>
  <si>
    <t>MEDIAN SECTION 106 CONSULTATION:</t>
  </si>
  <si>
    <t>MEDIAN SECTION 10/404 REVIEW:</t>
  </si>
  <si>
    <t>MEDIAN BLM RIGHT-OF-WAY APPROVAL:</t>
  </si>
  <si>
    <t>MEDIAN USFS SPECIAL USE PERMIT APPROVAL:</t>
  </si>
  <si>
    <t xml:space="preserve">MONTHS </t>
  </si>
  <si>
    <t>AVERAGE/ MEAN NOI TO DEIS:</t>
  </si>
  <si>
    <t>AVERAGE/ MEAN DEIS TO FEIS NOA:</t>
  </si>
  <si>
    <t>MEDIAN NOI TO DEIS:</t>
  </si>
  <si>
    <t>MEDIAN DEIS TO FEIS NOA:</t>
  </si>
  <si>
    <t>MEDIAN FEIS TO ROD:</t>
  </si>
  <si>
    <t>MEDIAN NOI TO ROD:</t>
  </si>
  <si>
    <t>NOI TO ROD (DAYS)</t>
  </si>
  <si>
    <t>NOI TO  ROD (MONTHS)</t>
  </si>
  <si>
    <t>NOI TO DEIS (DAYS)</t>
  </si>
  <si>
    <t>NOI TO DEIS (MONTHS)</t>
  </si>
  <si>
    <t>DEIS TO FEIS NOA (DAYS)</t>
  </si>
  <si>
    <t>DEIS TO FEIS NOA (MONTHS)</t>
  </si>
  <si>
    <t>FEIS TO ROD (DAYS)</t>
  </si>
  <si>
    <t>FEIS TO ROD (MONTHS)</t>
  </si>
  <si>
    <t>25TH PERCENTILE</t>
  </si>
  <si>
    <t>75TH PERCENTILE</t>
  </si>
  <si>
    <t>Last Approval Date</t>
  </si>
  <si>
    <t>MEDIAN NOI TO FINAL DATE:</t>
  </si>
  <si>
    <t>Moapa Southern Paiute Solar Project</t>
  </si>
  <si>
    <t>McCoy Solar Energy Project</t>
  </si>
  <si>
    <t>Crescent Dunes Solar Energy Project</t>
  </si>
  <si>
    <t>Ivanpah Solar Electric Generating System  Project</t>
  </si>
  <si>
    <t>First Solar Desert Sunlight Solar Farm  Project</t>
  </si>
  <si>
    <t>Ocotillo Express Wind Energy Project</t>
  </si>
  <si>
    <t>Imperial Valley Solar Project (Formerly Known as Stirling Energy Systems Solar 2 Project)</t>
  </si>
  <si>
    <t>Amargosa Farm Road Solar Energy Project</t>
  </si>
  <si>
    <t>Chokecherry and Sierra Madre Wind Energy Project</t>
  </si>
  <si>
    <t>Rice Solar Energy Project; Proposed 150 megawatt Solar Energy Generating Facility</t>
  </si>
  <si>
    <t>Grapevine Canyon Wind Project</t>
  </si>
  <si>
    <t xml:space="preserve">Eagle Mountain Pumped Storage Hydroelectric Project </t>
  </si>
  <si>
    <t>Calico Solar Project  Proposed Solar Thermal Electricity Generation Facility Project</t>
  </si>
  <si>
    <t>Blythe Solar Power Project</t>
  </si>
  <si>
    <t>Sonoran Solar Energy Project</t>
  </si>
  <si>
    <t>Genesis Solar Energy Project</t>
  </si>
  <si>
    <t>Boundary Hydroelectric Project</t>
  </si>
  <si>
    <t>NEPA</t>
  </si>
  <si>
    <t>FEIS TO ROD (YEARS)</t>
  </si>
  <si>
    <t>NOI TO DEIS (YEARS)</t>
  </si>
  <si>
    <t>DEIS TO FEIS NOA (YEARS)</t>
  </si>
  <si>
    <t>COMPLETION TIME              (DAYS)</t>
  </si>
  <si>
    <t>COMPLETION TIME       (MONTHS)</t>
  </si>
  <si>
    <t>COMPLETION TIME             (YEARS)</t>
  </si>
  <si>
    <t>Complete Pre-Construction Notification (PCN)/    Application Received</t>
  </si>
  <si>
    <t>Final Verification/   Permit Decision Rendered</t>
  </si>
  <si>
    <t>NMFS ESA CONSULTATION</t>
  </si>
  <si>
    <t>FWS ESA CONSULTATION</t>
  </si>
  <si>
    <t xml:space="preserve"> SECTION 106 </t>
  </si>
  <si>
    <t>USACE SECTION 10/404</t>
  </si>
  <si>
    <t>BLM RIGHT-OF-WAY</t>
  </si>
  <si>
    <t>FS SPECIAL USE PERMIT</t>
  </si>
  <si>
    <t>NOI TO COMPLETION OF FINAL ERA ACTION</t>
  </si>
  <si>
    <t>NOI Date</t>
  </si>
  <si>
    <t>DEIS Date</t>
  </si>
  <si>
    <t>FEIS Date</t>
  </si>
  <si>
    <t>ROD Date</t>
  </si>
  <si>
    <t>Consultation Package Deemed Complete</t>
  </si>
  <si>
    <t>Conclusion of EFH Consultation</t>
  </si>
  <si>
    <t>NMFS EFH CONSULTATION</t>
  </si>
  <si>
    <t>Genesis Solar, LLC, (Applicant) proposes to construct, operate, maintain and decommission the GSEP or Proposed Action which includes a 250 MW solar generating facility, 230-kV transmission line (gen-tie) and ancillary facilities (access road and natural gas pipeline) on BLM-administered land, approximately 25 miles west of the city of Blythe and five miles north of the Interstate-10 freeway .</t>
  </si>
  <si>
    <t>The project will construct, operate, maintain and decommission a wind energy facility and associated infrastructure in the White Hills area of northwestern Mohave County, Arizona. BP Wind Energy applied to Western Area Power Administration to interconnect the proposed project to one of two transmission lines crossing the Project Area. The proposed 500 MWwind farm site would occupy 38,099 acres of public land managed by the BLM, Kingman Field Office, and 8,960 acres of Federal land managed by the BOR.</t>
  </si>
  <si>
    <t>The project involved the construction and the operation of the Sonoran Solar Energy Project, a concentrated solar thermal power plant with ancillary linear facilities on approximately 3,620 acres.</t>
  </si>
  <si>
    <t xml:space="preserve">Construction and operation of a 850 MW solar field on 8,230 acres in the Mojave Desert, and an associated 2-mile, 230 kV interconnection transmission line. </t>
  </si>
  <si>
    <t>AVERAGE/   MEAN NOI TO ROD:</t>
  </si>
  <si>
    <t>AVERAGE/  MEAN FEIS TO ROD:</t>
  </si>
  <si>
    <t>AVERAGE/  MEAN NOI TO FINAL DATE:</t>
  </si>
  <si>
    <t>PROJECT NAME*</t>
  </si>
  <si>
    <t>*Projects in bold were covered by FAST-41.</t>
  </si>
  <si>
    <t>AVERAGE/MEAN NMFS EFH CONSULTATION:</t>
  </si>
  <si>
    <t>MEDIAN NMFS EFH CONSULTATION: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</si>
</sst>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2"/>
      <color theme="1"/>
      <name val="Arial"/>
      <family val="2"/>
    </font>
    <font>
      <b/>
      <sz val="12"/>
      <color theme="1"/>
      <name val="Arial"/>
      <family val="2"/>
    </font>
    <font>
      <sz val="12"/>
      <name val="Arial"/>
      <family val="2"/>
    </font>
    <font>
      <sz val="10"/>
      <color theme="1"/>
      <name val="Arial"/>
      <family val="2"/>
    </font>
    <font>
      <i/>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175">
    <xf numFmtId="0" fontId="0" fillId="0" borderId="0" xfId="0"/>
    <xf numFmtId="0" fontId="0" fillId="0" borderId="0" xfId="0" applyAlignment="1">
      <alignment wrapText="1"/>
    </xf>
    <xf numFmtId="0" fontId="0" fillId="0" borderId="0" xfId="0" applyFill="1"/>
    <xf numFmtId="0" fontId="0" fillId="0" borderId="0" xfId="0" applyFill="1" applyBorder="1"/>
    <xf numFmtId="14" fontId="0" fillId="0" borderId="5" xfId="0" applyNumberFormat="1" applyFont="1" applyBorder="1" applyAlignment="1">
      <alignment horizontal="center" vertical="center"/>
    </xf>
    <xf numFmtId="0" fontId="0" fillId="0" borderId="5" xfId="0" applyFont="1" applyBorder="1" applyAlignment="1">
      <alignment horizontal="center" vertical="center"/>
    </xf>
    <xf numFmtId="14" fontId="0" fillId="2" borderId="5" xfId="0" applyNumberFormat="1" applyFont="1" applyFill="1" applyBorder="1" applyAlignment="1">
      <alignment horizontal="center" vertical="center"/>
    </xf>
    <xf numFmtId="0" fontId="0" fillId="2" borderId="5" xfId="0" applyFont="1" applyFill="1" applyBorder="1" applyAlignment="1">
      <alignment horizontal="center" vertical="center"/>
    </xf>
    <xf numFmtId="14"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1" fillId="0" borderId="0" xfId="0" applyFont="1"/>
    <xf numFmtId="14" fontId="0" fillId="0" borderId="2" xfId="0" applyNumberFormat="1" applyFont="1" applyBorder="1" applyAlignment="1">
      <alignment horizontal="center" vertical="center"/>
    </xf>
    <xf numFmtId="0" fontId="0" fillId="0" borderId="2" xfId="0" applyFont="1" applyBorder="1" applyAlignment="1">
      <alignment horizontal="center" vertical="center"/>
    </xf>
    <xf numFmtId="1" fontId="0" fillId="0" borderId="0" xfId="0" applyNumberFormat="1" applyFill="1" applyBorder="1" applyAlignment="1">
      <alignment horizontal="center" vertical="center"/>
    </xf>
    <xf numFmtId="1" fontId="1" fillId="0" borderId="0" xfId="0" applyNumberFormat="1" applyFont="1" applyFill="1" applyBorder="1" applyAlignment="1">
      <alignment horizontal="center" vertical="center"/>
    </xf>
    <xf numFmtId="14" fontId="0" fillId="0" borderId="0" xfId="0" applyNumberFormat="1" applyFill="1" applyBorder="1" applyAlignment="1">
      <alignment horizontal="left" vertical="center"/>
    </xf>
    <xf numFmtId="14" fontId="2" fillId="0" borderId="5"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xf>
    <xf numFmtId="14" fontId="0" fillId="3" borderId="5" xfId="0" applyNumberFormat="1" applyFont="1" applyFill="1" applyBorder="1" applyAlignment="1">
      <alignment horizontal="center" vertical="center"/>
    </xf>
    <xf numFmtId="0" fontId="0" fillId="3" borderId="5" xfId="0" applyFont="1" applyFill="1" applyBorder="1" applyAlignment="1">
      <alignment horizontal="center" vertical="center"/>
    </xf>
    <xf numFmtId="14" fontId="2" fillId="3" borderId="5" xfId="0" applyNumberFormat="1"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3" borderId="5" xfId="0" applyFont="1" applyFill="1" applyBorder="1" applyAlignment="1">
      <alignment horizontal="center" vertical="center"/>
    </xf>
    <xf numFmtId="14" fontId="1" fillId="3" borderId="5" xfId="0" applyNumberFormat="1" applyFont="1" applyFill="1" applyBorder="1" applyAlignment="1">
      <alignment horizontal="center" vertical="center"/>
    </xf>
    <xf numFmtId="14"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14" fontId="0" fillId="3" borderId="5" xfId="0" applyNumberFormat="1" applyFont="1" applyFill="1" applyBorder="1" applyAlignment="1">
      <alignment horizontal="center" vertical="center" wrapText="1"/>
    </xf>
    <xf numFmtId="14" fontId="0" fillId="3" borderId="10" xfId="0" applyNumberFormat="1" applyFont="1" applyFill="1" applyBorder="1" applyAlignment="1">
      <alignment horizontal="center" vertical="center"/>
    </xf>
    <xf numFmtId="0" fontId="1" fillId="6" borderId="21" xfId="0" applyFont="1" applyFill="1" applyBorder="1" applyAlignment="1">
      <alignment vertical="center" wrapText="1"/>
    </xf>
    <xf numFmtId="1" fontId="1" fillId="6" borderId="17" xfId="0" applyNumberFormat="1" applyFont="1" applyFill="1" applyBorder="1" applyAlignment="1">
      <alignment horizontal="center" vertical="center"/>
    </xf>
    <xf numFmtId="1" fontId="1" fillId="6" borderId="16" xfId="0" applyNumberFormat="1" applyFont="1" applyFill="1" applyBorder="1" applyAlignment="1">
      <alignment horizontal="center" vertical="center"/>
    </xf>
    <xf numFmtId="2" fontId="1" fillId="6" borderId="21" xfId="0" applyNumberFormat="1" applyFont="1" applyFill="1" applyBorder="1" applyAlignment="1">
      <alignment vertical="center" wrapText="1"/>
    </xf>
    <xf numFmtId="2" fontId="1" fillId="6" borderId="16" xfId="0" applyNumberFormat="1" applyFont="1" applyFill="1" applyBorder="1" applyAlignment="1">
      <alignment horizontal="center" vertical="center"/>
    </xf>
    <xf numFmtId="2" fontId="1" fillId="6" borderId="21" xfId="0" applyNumberFormat="1" applyFont="1" applyFill="1" applyBorder="1" applyAlignment="1">
      <alignment horizontal="center" vertical="center" wrapText="1"/>
    </xf>
    <xf numFmtId="2" fontId="1" fillId="5" borderId="19" xfId="0" applyNumberFormat="1" applyFont="1" applyFill="1" applyBorder="1" applyAlignment="1">
      <alignment horizontal="center" vertical="center"/>
    </xf>
    <xf numFmtId="2" fontId="1" fillId="5" borderId="20" xfId="0" applyNumberFormat="1" applyFont="1" applyFill="1" applyBorder="1" applyAlignment="1">
      <alignment horizontal="center" vertical="center"/>
    </xf>
    <xf numFmtId="2" fontId="1" fillId="5" borderId="6" xfId="0" applyNumberFormat="1" applyFont="1" applyFill="1" applyBorder="1" applyAlignment="1">
      <alignment horizontal="center" vertical="center"/>
    </xf>
    <xf numFmtId="2" fontId="1" fillId="5" borderId="13" xfId="0" applyNumberFormat="1" applyFont="1" applyFill="1" applyBorder="1" applyAlignment="1">
      <alignment horizontal="center" vertical="center"/>
    </xf>
    <xf numFmtId="0" fontId="1" fillId="4" borderId="5" xfId="0" applyFont="1" applyFill="1" applyBorder="1" applyAlignment="1">
      <alignment horizontal="center" vertical="center"/>
    </xf>
    <xf numFmtId="2" fontId="1" fillId="4" borderId="7" xfId="0" applyNumberFormat="1" applyFont="1" applyFill="1" applyBorder="1" applyAlignment="1">
      <alignment horizontal="center" vertical="center"/>
    </xf>
    <xf numFmtId="2" fontId="0" fillId="4" borderId="7" xfId="0" applyNumberFormat="1" applyFont="1" applyFill="1" applyBorder="1" applyAlignment="1">
      <alignment horizontal="center" vertical="center"/>
    </xf>
    <xf numFmtId="2" fontId="0" fillId="4" borderId="6" xfId="0" applyNumberFormat="1" applyFont="1" applyFill="1" applyBorder="1" applyAlignment="1">
      <alignment horizontal="center" vertical="center"/>
    </xf>
    <xf numFmtId="0" fontId="3" fillId="0" borderId="0" xfId="0" applyFont="1" applyBorder="1" applyAlignment="1">
      <alignment horizontal="left" vertical="center"/>
    </xf>
    <xf numFmtId="0" fontId="4" fillId="0" borderId="0" xfId="0" applyFont="1" applyAlignment="1">
      <alignment wrapText="1"/>
    </xf>
    <xf numFmtId="2" fontId="0" fillId="4" borderId="5"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0" fillId="4" borderId="8" xfId="0" applyNumberFormat="1" applyFont="1" applyFill="1" applyBorder="1" applyAlignment="1">
      <alignment horizontal="center" vertical="center"/>
    </xf>
    <xf numFmtId="2" fontId="1" fillId="7" borderId="28" xfId="0" applyNumberFormat="1" applyFont="1" applyFill="1" applyBorder="1" applyAlignment="1">
      <alignment horizontal="center" vertical="center"/>
    </xf>
    <xf numFmtId="0" fontId="1" fillId="7" borderId="10" xfId="0" applyFont="1" applyFill="1" applyBorder="1" applyAlignment="1">
      <alignment horizontal="center" vertical="center" wrapText="1"/>
    </xf>
    <xf numFmtId="0" fontId="1" fillId="7" borderId="13" xfId="0" applyFont="1" applyFill="1" applyBorder="1" applyAlignment="1">
      <alignment horizontal="center" vertical="center" wrapText="1"/>
    </xf>
    <xf numFmtId="14" fontId="0" fillId="3" borderId="0" xfId="0" applyNumberFormat="1" applyFill="1" applyBorder="1" applyAlignment="1">
      <alignment horizontal="center" vertical="center"/>
    </xf>
    <xf numFmtId="14" fontId="0" fillId="0" borderId="0" xfId="0" applyNumberFormat="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1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14" fontId="0" fillId="0" borderId="0" xfId="0" applyNumberFormat="1" applyFill="1" applyBorder="1" applyAlignment="1">
      <alignment horizontal="center" vertical="center"/>
    </xf>
    <xf numFmtId="14" fontId="1" fillId="0" borderId="0" xfId="0" applyNumberFormat="1" applyFont="1" applyFill="1" applyBorder="1" applyAlignment="1">
      <alignment horizontal="center" vertical="center"/>
    </xf>
    <xf numFmtId="2" fontId="1" fillId="5" borderId="30" xfId="0" applyNumberFormat="1" applyFont="1" applyFill="1" applyBorder="1" applyAlignment="1">
      <alignment horizontal="center" vertical="center"/>
    </xf>
    <xf numFmtId="14" fontId="0" fillId="0" borderId="0" xfId="0" applyNumberFormat="1" applyFill="1" applyBorder="1" applyAlignment="1">
      <alignment horizontal="center" vertical="center" wrapText="1"/>
    </xf>
    <xf numFmtId="14"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14" fontId="2" fillId="3" borderId="5" xfId="0" applyNumberFormat="1" applyFont="1" applyFill="1" applyBorder="1" applyAlignment="1">
      <alignment horizontal="center" vertical="center"/>
    </xf>
    <xf numFmtId="0" fontId="0" fillId="3"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4" borderId="5" xfId="0" applyFont="1" applyFill="1" applyBorder="1" applyAlignment="1">
      <alignment horizontal="center" vertical="center"/>
    </xf>
    <xf numFmtId="164" fontId="0" fillId="4" borderId="5" xfId="0" applyNumberFormat="1" applyFont="1" applyFill="1" applyBorder="1" applyAlignment="1">
      <alignment horizontal="center" vertical="center"/>
    </xf>
    <xf numFmtId="164" fontId="1" fillId="4" borderId="5" xfId="0" applyNumberFormat="1" applyFont="1" applyFill="1" applyBorder="1" applyAlignment="1">
      <alignment horizontal="center" vertical="center"/>
    </xf>
    <xf numFmtId="0" fontId="0" fillId="3" borderId="5" xfId="0" applyFont="1" applyFill="1" applyBorder="1" applyAlignment="1">
      <alignment horizontal="left" vertical="center" wrapText="1"/>
    </xf>
    <xf numFmtId="0" fontId="0" fillId="0" borderId="5" xfId="0" applyFont="1" applyBorder="1" applyAlignment="1">
      <alignment horizontal="left" vertical="center" wrapText="1"/>
    </xf>
    <xf numFmtId="14" fontId="0" fillId="0" borderId="5" xfId="0" applyNumberFormat="1"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Border="1" applyAlignment="1">
      <alignment horizontal="center" vertical="center" wrapText="1"/>
    </xf>
    <xf numFmtId="14" fontId="0" fillId="0" borderId="5" xfId="0" applyNumberFormat="1" applyFont="1" applyBorder="1" applyAlignment="1">
      <alignment horizontal="center" vertical="center" wrapText="1"/>
    </xf>
    <xf numFmtId="0" fontId="0" fillId="0" borderId="5" xfId="0" applyFont="1" applyBorder="1" applyAlignment="1">
      <alignment wrapText="1"/>
    </xf>
    <xf numFmtId="14" fontId="0" fillId="2" borderId="5" xfId="0" applyNumberFormat="1" applyFont="1" applyFill="1" applyBorder="1" applyAlignment="1">
      <alignment horizontal="center" vertical="center" wrapText="1"/>
    </xf>
    <xf numFmtId="0" fontId="0" fillId="3" borderId="5" xfId="0" applyFont="1" applyFill="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2" fontId="0" fillId="4" borderId="2" xfId="0" applyNumberFormat="1" applyFont="1" applyFill="1" applyBorder="1" applyAlignment="1">
      <alignment horizontal="center" vertical="center"/>
    </xf>
    <xf numFmtId="0" fontId="0" fillId="4" borderId="2" xfId="0" applyFont="1" applyFill="1" applyBorder="1" applyAlignment="1">
      <alignment horizontal="center" vertical="center"/>
    </xf>
    <xf numFmtId="164" fontId="0" fillId="4"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0" fillId="3" borderId="10" xfId="0" applyFont="1" applyFill="1" applyBorder="1" applyAlignment="1">
      <alignment horizontal="center" vertical="center"/>
    </xf>
    <xf numFmtId="0" fontId="0" fillId="3" borderId="10" xfId="0" applyFont="1" applyFill="1" applyBorder="1" applyAlignment="1">
      <alignment horizontal="left" vertical="center" wrapText="1"/>
    </xf>
    <xf numFmtId="2" fontId="0" fillId="4" borderId="10" xfId="0" applyNumberFormat="1" applyFont="1" applyFill="1" applyBorder="1" applyAlignment="1">
      <alignment horizontal="center" vertical="center"/>
    </xf>
    <xf numFmtId="0" fontId="0" fillId="3" borderId="10" xfId="0" applyFont="1" applyFill="1" applyBorder="1" applyAlignment="1">
      <alignment horizontal="center" vertical="center" wrapText="1"/>
    </xf>
    <xf numFmtId="0" fontId="0" fillId="4" borderId="10" xfId="0" applyFont="1" applyFill="1" applyBorder="1" applyAlignment="1">
      <alignment horizontal="center" vertical="center"/>
    </xf>
    <xf numFmtId="14" fontId="0" fillId="3" borderId="10" xfId="0" applyNumberFormat="1" applyFont="1" applyFill="1" applyBorder="1" applyAlignment="1">
      <alignment horizontal="center" vertical="center" wrapText="1"/>
    </xf>
    <xf numFmtId="14" fontId="0" fillId="0" borderId="10" xfId="0" applyNumberFormat="1" applyFont="1" applyBorder="1" applyAlignment="1">
      <alignment horizontal="center" vertical="center"/>
    </xf>
    <xf numFmtId="1" fontId="1" fillId="6" borderId="31" xfId="0" applyNumberFormat="1" applyFont="1" applyFill="1" applyBorder="1" applyAlignment="1">
      <alignment horizontal="center" vertical="center"/>
    </xf>
    <xf numFmtId="2" fontId="1" fillId="5" borderId="28" xfId="0" applyNumberFormat="1" applyFont="1" applyFill="1" applyBorder="1" applyAlignment="1">
      <alignment horizontal="center" vertical="center"/>
    </xf>
    <xf numFmtId="2" fontId="0" fillId="4" borderId="3" xfId="0" applyNumberFormat="1" applyFont="1" applyFill="1" applyBorder="1" applyAlignment="1">
      <alignment horizontal="center" vertical="center"/>
    </xf>
    <xf numFmtId="0" fontId="1" fillId="6" borderId="32" xfId="0" applyFont="1" applyFill="1" applyBorder="1" applyAlignment="1">
      <alignment vertical="center" wrapText="1"/>
    </xf>
    <xf numFmtId="0" fontId="1" fillId="6" borderId="32" xfId="0" applyFont="1" applyFill="1" applyBorder="1" applyAlignment="1">
      <alignment horizontal="center" vertical="center" wrapText="1"/>
    </xf>
    <xf numFmtId="0" fontId="1" fillId="6" borderId="22" xfId="0" applyFont="1" applyFill="1" applyBorder="1" applyAlignment="1">
      <alignment horizontal="center" vertical="center" wrapText="1"/>
    </xf>
    <xf numFmtId="1" fontId="1" fillId="6" borderId="23" xfId="0" applyNumberFormat="1" applyFont="1" applyFill="1" applyBorder="1" applyAlignment="1">
      <alignment horizontal="center" vertical="center"/>
    </xf>
    <xf numFmtId="1" fontId="1" fillId="6" borderId="12" xfId="0" applyNumberFormat="1" applyFont="1" applyFill="1" applyBorder="1" applyAlignment="1">
      <alignment horizontal="center" vertical="center"/>
    </xf>
    <xf numFmtId="2" fontId="1" fillId="5" borderId="1" xfId="0" applyNumberFormat="1" applyFont="1" applyFill="1" applyBorder="1" applyAlignment="1">
      <alignment horizontal="center" vertical="center"/>
    </xf>
    <xf numFmtId="2" fontId="1" fillId="5" borderId="4" xfId="0" applyNumberFormat="1" applyFont="1" applyFill="1" applyBorder="1" applyAlignment="1">
      <alignment horizontal="center" vertical="center"/>
    </xf>
    <xf numFmtId="2" fontId="1" fillId="5" borderId="7" xfId="0" applyNumberFormat="1" applyFont="1" applyFill="1" applyBorder="1" applyAlignment="1">
      <alignment horizontal="center" vertical="center"/>
    </xf>
    <xf numFmtId="2" fontId="1" fillId="5" borderId="9" xfId="0" applyNumberFormat="1" applyFont="1" applyFill="1" applyBorder="1" applyAlignment="1">
      <alignment horizontal="center" vertical="center"/>
    </xf>
    <xf numFmtId="2" fontId="1" fillId="6" borderId="32" xfId="0" applyNumberFormat="1" applyFont="1" applyFill="1" applyBorder="1" applyAlignment="1">
      <alignment vertical="center" wrapText="1"/>
    </xf>
    <xf numFmtId="2" fontId="1" fillId="6" borderId="32" xfId="0" applyNumberFormat="1" applyFont="1" applyFill="1" applyBorder="1" applyAlignment="1">
      <alignment horizontal="center" vertical="center" wrapText="1"/>
    </xf>
    <xf numFmtId="2" fontId="1" fillId="6" borderId="12" xfId="0" applyNumberFormat="1" applyFont="1" applyFill="1" applyBorder="1" applyAlignment="1">
      <alignment horizontal="center" vertical="center"/>
    </xf>
    <xf numFmtId="0" fontId="1" fillId="5" borderId="28" xfId="0" applyFont="1" applyFill="1" applyBorder="1" applyAlignment="1">
      <alignment horizontal="center" vertical="center"/>
    </xf>
    <xf numFmtId="164" fontId="0" fillId="4" borderId="3" xfId="0" applyNumberFormat="1" applyFont="1" applyFill="1" applyBorder="1" applyAlignment="1">
      <alignment horizontal="center" vertical="center"/>
    </xf>
    <xf numFmtId="1" fontId="1" fillId="6" borderId="25" xfId="0" applyNumberFormat="1" applyFont="1" applyFill="1" applyBorder="1" applyAlignment="1">
      <alignment horizontal="center" vertical="center"/>
    </xf>
    <xf numFmtId="1" fontId="1" fillId="6" borderId="24" xfId="0" applyNumberFormat="1" applyFont="1" applyFill="1" applyBorder="1" applyAlignment="1">
      <alignment horizontal="center" vertical="center"/>
    </xf>
    <xf numFmtId="2" fontId="1" fillId="5" borderId="28" xfId="0" applyNumberFormat="1" applyFont="1" applyFill="1" applyBorder="1" applyAlignment="1">
      <alignment horizontal="center" vertical="center" wrapText="1"/>
    </xf>
    <xf numFmtId="2" fontId="1" fillId="7" borderId="28" xfId="0" applyNumberFormat="1" applyFont="1" applyFill="1" applyBorder="1" applyAlignment="1">
      <alignment horizontal="center" vertical="center" wrapText="1"/>
    </xf>
    <xf numFmtId="0" fontId="0" fillId="4" borderId="3" xfId="0" applyFont="1" applyFill="1" applyBorder="1" applyAlignment="1">
      <alignment horizontal="center" vertical="center"/>
    </xf>
    <xf numFmtId="2" fontId="1" fillId="5" borderId="4" xfId="0" applyNumberFormat="1" applyFont="1" applyFill="1" applyBorder="1" applyAlignment="1">
      <alignment horizontal="center" vertical="center" wrapText="1"/>
    </xf>
    <xf numFmtId="2" fontId="1" fillId="5" borderId="7"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4"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9"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1" fontId="1" fillId="6" borderId="33" xfId="0" applyNumberFormat="1" applyFont="1" applyFill="1" applyBorder="1" applyAlignment="1">
      <alignment horizontal="center" vertical="center"/>
    </xf>
    <xf numFmtId="1" fontId="1" fillId="6" borderId="15" xfId="0" applyNumberFormat="1"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11" xfId="0" applyFont="1" applyFill="1" applyBorder="1" applyAlignment="1">
      <alignment horizontal="center" vertical="center"/>
    </xf>
    <xf numFmtId="0" fontId="1" fillId="3" borderId="11" xfId="0" applyFont="1" applyFill="1" applyBorder="1" applyAlignment="1">
      <alignment horizontal="left" vertical="center" wrapText="1"/>
    </xf>
    <xf numFmtId="14" fontId="1" fillId="3" borderId="11"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0" fontId="1" fillId="4" borderId="11" xfId="0" applyFont="1" applyFill="1" applyBorder="1" applyAlignment="1">
      <alignment horizontal="center" vertical="center"/>
    </xf>
    <xf numFmtId="164" fontId="1" fillId="4" borderId="11" xfId="0" applyNumberFormat="1" applyFont="1" applyFill="1" applyBorder="1" applyAlignment="1">
      <alignment horizontal="center" vertical="center"/>
    </xf>
    <xf numFmtId="14"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2" fontId="1" fillId="4" borderId="12" xfId="0" applyNumberFormat="1" applyFont="1" applyFill="1" applyBorder="1" applyAlignment="1">
      <alignment horizontal="center" vertical="center"/>
    </xf>
    <xf numFmtId="0" fontId="1" fillId="5" borderId="2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0" fillId="0" borderId="0" xfId="0" applyFont="1"/>
    <xf numFmtId="0" fontId="1" fillId="5" borderId="2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0" borderId="4" xfId="0" applyFont="1" applyBorder="1" applyAlignment="1">
      <alignment horizontal="left" vertical="center" wrapText="1"/>
    </xf>
    <xf numFmtId="0" fontId="0" fillId="2"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3" borderId="4" xfId="0" applyFont="1" applyFill="1" applyBorder="1" applyAlignment="1">
      <alignment vertical="center" wrapText="1"/>
    </xf>
    <xf numFmtId="0" fontId="0" fillId="0" borderId="4" xfId="0" applyFont="1" applyBorder="1" applyAlignment="1">
      <alignment vertical="center" wrapText="1"/>
    </xf>
    <xf numFmtId="0" fontId="0" fillId="3" borderId="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14" fontId="0" fillId="0" borderId="0" xfId="0" applyNumberFormat="1" applyFont="1" applyFill="1" applyBorder="1" applyAlignment="1">
      <alignment horizontal="left" vertical="center"/>
    </xf>
    <xf numFmtId="14" fontId="0" fillId="0"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xf>
    <xf numFmtId="14" fontId="0" fillId="3" borderId="0" xfId="0" applyNumberFormat="1" applyFont="1" applyFill="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ont="1" applyBorder="1" applyAlignment="1">
      <alignment horizontal="center" vertical="center"/>
    </xf>
    <xf numFmtId="0" fontId="0" fillId="0" borderId="0" xfId="0" applyFont="1" applyAlignment="1">
      <alignment wrapText="1"/>
    </xf>
    <xf numFmtId="1" fontId="0" fillId="0" borderId="0" xfId="0" applyNumberFormat="1" applyFont="1" applyFill="1" applyBorder="1" applyAlignment="1">
      <alignment horizontal="center" vertical="center"/>
    </xf>
    <xf numFmtId="0" fontId="0" fillId="0" borderId="0" xfId="0" applyFont="1" applyFill="1" applyBorder="1"/>
  </cellXfs>
  <cellStyles count="1">
    <cellStyle name="Normal" xfId="0" builtinId="0"/>
  </cellStyles>
  <dxfs count="0"/>
  <tableStyles count="0" defaultTableStyle="TableStyleMedium2" defaultPivotStyle="PivotStyleLight16"/>
  <colors>
    <mruColors>
      <color rgb="FF9933FF"/>
      <color rgb="FF33CC33"/>
      <color rgb="FF66FF66"/>
      <color rgb="FFFFFF66"/>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9"/>
  <sheetViews>
    <sheetView tabSelected="1" topLeftCell="S22" zoomScale="55" zoomScaleNormal="55" workbookViewId="0">
      <selection activeCell="X28" sqref="X28"/>
    </sheetView>
  </sheetViews>
  <sheetFormatPr defaultRowHeight="15" x14ac:dyDescent="0.2"/>
  <cols>
    <col min="1" max="1" width="44" customWidth="1"/>
    <col min="2" max="2" width="16" customWidth="1"/>
    <col min="3" max="3" width="52" customWidth="1"/>
    <col min="4" max="4" width="15.88671875" customWidth="1"/>
    <col min="5" max="6" width="16" customWidth="1"/>
    <col min="7" max="7" width="16" hidden="1" customWidth="1"/>
    <col min="8" max="10" width="16" customWidth="1"/>
    <col min="11" max="11" width="16" hidden="1" customWidth="1"/>
    <col min="12" max="14" width="16" customWidth="1"/>
    <col min="15" max="15" width="16" hidden="1" customWidth="1"/>
    <col min="16" max="17" width="16" customWidth="1"/>
    <col min="18" max="18" width="15.33203125" customWidth="1"/>
    <col min="19" max="22" width="16" customWidth="1"/>
    <col min="23" max="23" width="16" hidden="1" customWidth="1"/>
    <col min="24" max="29" width="16" customWidth="1"/>
    <col min="30" max="30" width="16" hidden="1" customWidth="1"/>
    <col min="31" max="36" width="16" customWidth="1"/>
    <col min="37" max="37" width="16" hidden="1" customWidth="1"/>
    <col min="38" max="41" width="16" customWidth="1"/>
    <col min="42" max="42" width="16" hidden="1" customWidth="1"/>
    <col min="43" max="46" width="16" customWidth="1"/>
    <col min="47" max="47" width="16" hidden="1" customWidth="1"/>
    <col min="48" max="51" width="16" customWidth="1"/>
    <col min="52" max="52" width="16" hidden="1" customWidth="1"/>
    <col min="53" max="56" width="16" customWidth="1"/>
    <col min="57" max="57" width="16" hidden="1" customWidth="1"/>
    <col min="58" max="60" width="16" customWidth="1"/>
    <col min="61" max="61" width="16" hidden="1" customWidth="1"/>
    <col min="62" max="62" width="16" customWidth="1"/>
    <col min="63" max="63" width="17.44140625" customWidth="1"/>
  </cols>
  <sheetData>
    <row r="1" spans="1:65" ht="16.5" customHeight="1" x14ac:dyDescent="0.2">
      <c r="A1" s="147" t="s">
        <v>138</v>
      </c>
      <c r="B1" s="147" t="s">
        <v>0</v>
      </c>
      <c r="C1" s="147" t="s">
        <v>1</v>
      </c>
      <c r="D1" s="147" t="s">
        <v>2</v>
      </c>
      <c r="E1" s="148" t="s">
        <v>108</v>
      </c>
      <c r="F1" s="149"/>
      <c r="G1" s="149"/>
      <c r="H1" s="149"/>
      <c r="I1" s="149"/>
      <c r="J1" s="149"/>
      <c r="K1" s="149"/>
      <c r="L1" s="149"/>
      <c r="M1" s="149"/>
      <c r="N1" s="149"/>
      <c r="O1" s="149"/>
      <c r="P1" s="149"/>
      <c r="Q1" s="149"/>
      <c r="R1" s="149"/>
      <c r="S1" s="149"/>
      <c r="T1" s="150"/>
      <c r="U1" s="129" t="s">
        <v>130</v>
      </c>
      <c r="V1" s="130"/>
      <c r="W1" s="130"/>
      <c r="X1" s="130"/>
      <c r="Y1" s="131"/>
      <c r="Z1" s="126" t="s">
        <v>117</v>
      </c>
      <c r="AA1" s="127"/>
      <c r="AB1" s="127"/>
      <c r="AC1" s="127"/>
      <c r="AD1" s="127"/>
      <c r="AE1" s="127"/>
      <c r="AF1" s="128"/>
      <c r="AG1" s="126" t="s">
        <v>118</v>
      </c>
      <c r="AH1" s="127"/>
      <c r="AI1" s="127"/>
      <c r="AJ1" s="127"/>
      <c r="AK1" s="127"/>
      <c r="AL1" s="127"/>
      <c r="AM1" s="128"/>
      <c r="AN1" s="126" t="s">
        <v>119</v>
      </c>
      <c r="AO1" s="127"/>
      <c r="AP1" s="127"/>
      <c r="AQ1" s="127"/>
      <c r="AR1" s="128"/>
      <c r="AS1" s="126" t="s">
        <v>120</v>
      </c>
      <c r="AT1" s="127"/>
      <c r="AU1" s="127"/>
      <c r="AV1" s="127"/>
      <c r="AW1" s="128"/>
      <c r="AX1" s="126" t="s">
        <v>121</v>
      </c>
      <c r="AY1" s="127"/>
      <c r="AZ1" s="127"/>
      <c r="BA1" s="127"/>
      <c r="BB1" s="128"/>
      <c r="BC1" s="126" t="s">
        <v>122</v>
      </c>
      <c r="BD1" s="127"/>
      <c r="BE1" s="127"/>
      <c r="BF1" s="127"/>
      <c r="BG1" s="128"/>
      <c r="BH1" s="126" t="s">
        <v>123</v>
      </c>
      <c r="BI1" s="127"/>
      <c r="BJ1" s="127"/>
      <c r="BK1" s="128"/>
      <c r="BL1" s="151"/>
      <c r="BM1" s="151"/>
    </row>
    <row r="2" spans="1:65" ht="109.5" customHeight="1" thickBot="1" x14ac:dyDescent="0.25">
      <c r="A2" s="152"/>
      <c r="B2" s="152"/>
      <c r="C2" s="152"/>
      <c r="D2" s="152"/>
      <c r="E2" s="153" t="s">
        <v>124</v>
      </c>
      <c r="F2" s="65" t="s">
        <v>125</v>
      </c>
      <c r="G2" s="48" t="s">
        <v>81</v>
      </c>
      <c r="H2" s="48" t="s">
        <v>82</v>
      </c>
      <c r="I2" s="48" t="s">
        <v>110</v>
      </c>
      <c r="J2" s="65" t="s">
        <v>126</v>
      </c>
      <c r="K2" s="48" t="s">
        <v>83</v>
      </c>
      <c r="L2" s="48" t="s">
        <v>84</v>
      </c>
      <c r="M2" s="48" t="s">
        <v>111</v>
      </c>
      <c r="N2" s="65" t="s">
        <v>127</v>
      </c>
      <c r="O2" s="48" t="s">
        <v>85</v>
      </c>
      <c r="P2" s="48" t="s">
        <v>86</v>
      </c>
      <c r="Q2" s="48" t="s">
        <v>109</v>
      </c>
      <c r="R2" s="48" t="s">
        <v>79</v>
      </c>
      <c r="S2" s="48" t="s">
        <v>80</v>
      </c>
      <c r="T2" s="154" t="s">
        <v>58</v>
      </c>
      <c r="U2" s="66" t="s">
        <v>128</v>
      </c>
      <c r="V2" s="65" t="s">
        <v>129</v>
      </c>
      <c r="W2" s="48" t="s">
        <v>112</v>
      </c>
      <c r="X2" s="48" t="s">
        <v>113</v>
      </c>
      <c r="Y2" s="49" t="s">
        <v>114</v>
      </c>
      <c r="Z2" s="66" t="s">
        <v>3</v>
      </c>
      <c r="AA2" s="65" t="s">
        <v>4</v>
      </c>
      <c r="AB2" s="65" t="s">
        <v>5</v>
      </c>
      <c r="AC2" s="65" t="s">
        <v>6</v>
      </c>
      <c r="AD2" s="48" t="s">
        <v>112</v>
      </c>
      <c r="AE2" s="48" t="s">
        <v>113</v>
      </c>
      <c r="AF2" s="49" t="s">
        <v>114</v>
      </c>
      <c r="AG2" s="66" t="s">
        <v>3</v>
      </c>
      <c r="AH2" s="65" t="s">
        <v>4</v>
      </c>
      <c r="AI2" s="65" t="s">
        <v>5</v>
      </c>
      <c r="AJ2" s="65" t="s">
        <v>6</v>
      </c>
      <c r="AK2" s="48" t="s">
        <v>112</v>
      </c>
      <c r="AL2" s="48" t="s">
        <v>113</v>
      </c>
      <c r="AM2" s="49" t="s">
        <v>114</v>
      </c>
      <c r="AN2" s="66" t="s">
        <v>7</v>
      </c>
      <c r="AO2" s="65" t="s">
        <v>8</v>
      </c>
      <c r="AP2" s="48" t="s">
        <v>112</v>
      </c>
      <c r="AQ2" s="48" t="s">
        <v>113</v>
      </c>
      <c r="AR2" s="49" t="s">
        <v>114</v>
      </c>
      <c r="AS2" s="66" t="s">
        <v>115</v>
      </c>
      <c r="AT2" s="65" t="s">
        <v>116</v>
      </c>
      <c r="AU2" s="48" t="s">
        <v>112</v>
      </c>
      <c r="AV2" s="48" t="s">
        <v>113</v>
      </c>
      <c r="AW2" s="49" t="s">
        <v>114</v>
      </c>
      <c r="AX2" s="66" t="s">
        <v>9</v>
      </c>
      <c r="AY2" s="65" t="s">
        <v>10</v>
      </c>
      <c r="AZ2" s="48" t="s">
        <v>112</v>
      </c>
      <c r="BA2" s="48" t="s">
        <v>113</v>
      </c>
      <c r="BB2" s="49" t="s">
        <v>114</v>
      </c>
      <c r="BC2" s="66" t="s">
        <v>11</v>
      </c>
      <c r="BD2" s="65" t="s">
        <v>10</v>
      </c>
      <c r="BE2" s="48" t="s">
        <v>112</v>
      </c>
      <c r="BF2" s="48" t="s">
        <v>113</v>
      </c>
      <c r="BG2" s="49" t="s">
        <v>114</v>
      </c>
      <c r="BH2" s="66" t="s">
        <v>89</v>
      </c>
      <c r="BI2" s="48" t="s">
        <v>112</v>
      </c>
      <c r="BJ2" s="48" t="s">
        <v>113</v>
      </c>
      <c r="BK2" s="49" t="s">
        <v>114</v>
      </c>
      <c r="BL2" s="151"/>
      <c r="BM2" s="151"/>
    </row>
    <row r="3" spans="1:65" ht="136.5" customHeight="1" x14ac:dyDescent="0.2">
      <c r="A3" s="155" t="s">
        <v>91</v>
      </c>
      <c r="B3" s="12" t="s">
        <v>12</v>
      </c>
      <c r="C3" s="81" t="s">
        <v>13</v>
      </c>
      <c r="D3" s="82" t="s">
        <v>14</v>
      </c>
      <c r="E3" s="11">
        <v>40578</v>
      </c>
      <c r="F3" s="11">
        <v>40872</v>
      </c>
      <c r="G3" s="83">
        <f>DATEDIF(E3,F3,"d")</f>
        <v>294</v>
      </c>
      <c r="H3" s="83">
        <f>G3/30</f>
        <v>9.8000000000000007</v>
      </c>
      <c r="I3" s="83">
        <f>G3/365</f>
        <v>0.80547945205479454</v>
      </c>
      <c r="J3" s="11">
        <v>40984</v>
      </c>
      <c r="K3" s="83">
        <f t="shared" ref="K3:K10" si="0">DATEDIF(F3,J3,"d")</f>
        <v>112</v>
      </c>
      <c r="L3" s="83">
        <f t="shared" ref="L3:L22" si="1">K3/30</f>
        <v>3.7333333333333334</v>
      </c>
      <c r="M3" s="83">
        <f t="shared" ref="M3:M22" si="2">K3/365</f>
        <v>0.30684931506849317</v>
      </c>
      <c r="N3" s="11">
        <v>41081</v>
      </c>
      <c r="O3" s="83">
        <f t="shared" ref="O3:O22" si="3">DATEDIF(J3,N3,"d")</f>
        <v>97</v>
      </c>
      <c r="P3" s="83">
        <f>O3/30</f>
        <v>3.2333333333333334</v>
      </c>
      <c r="Q3" s="83">
        <f>O3/365</f>
        <v>0.26575342465753427</v>
      </c>
      <c r="R3" s="83">
        <f t="shared" ref="R3:R22" si="4">DATEDIF(E3,N3,"d")</f>
        <v>503</v>
      </c>
      <c r="S3" s="83">
        <f>R3/30</f>
        <v>16.766666666666666</v>
      </c>
      <c r="T3" s="83">
        <f t="shared" ref="T3:T22" si="5">(DATEDIF(E3,N3,"d"))/365</f>
        <v>1.3780821917808219</v>
      </c>
      <c r="U3" s="12" t="s">
        <v>15</v>
      </c>
      <c r="V3" s="12" t="s">
        <v>15</v>
      </c>
      <c r="W3" s="84" t="s">
        <v>15</v>
      </c>
      <c r="X3" s="85" t="s">
        <v>15</v>
      </c>
      <c r="Y3" s="85" t="s">
        <v>15</v>
      </c>
      <c r="Z3" s="11" t="s">
        <v>15</v>
      </c>
      <c r="AA3" s="11" t="s">
        <v>15</v>
      </c>
      <c r="AB3" s="12" t="s">
        <v>15</v>
      </c>
      <c r="AC3" s="12" t="s">
        <v>15</v>
      </c>
      <c r="AD3" s="84" t="s">
        <v>15</v>
      </c>
      <c r="AE3" s="85" t="s">
        <v>15</v>
      </c>
      <c r="AF3" s="85" t="s">
        <v>15</v>
      </c>
      <c r="AG3" s="86" t="s">
        <v>15</v>
      </c>
      <c r="AH3" s="86" t="s">
        <v>15</v>
      </c>
      <c r="AI3" s="87">
        <v>40806</v>
      </c>
      <c r="AJ3" s="11">
        <v>40975</v>
      </c>
      <c r="AK3" s="83">
        <f>DATEDIF(AI3,AJ3,"d")</f>
        <v>169</v>
      </c>
      <c r="AL3" s="83">
        <f>AK3/30</f>
        <v>5.6333333333333337</v>
      </c>
      <c r="AM3" s="83">
        <f>AK3/365</f>
        <v>0.46301369863013697</v>
      </c>
      <c r="AN3" s="87">
        <v>40578</v>
      </c>
      <c r="AO3" s="11">
        <v>40855</v>
      </c>
      <c r="AP3" s="83">
        <f>DATEDIF(AN3,AO3,"d")</f>
        <v>277</v>
      </c>
      <c r="AQ3" s="83">
        <f>AP3/30</f>
        <v>9.2333333333333325</v>
      </c>
      <c r="AR3" s="83">
        <f t="shared" ref="AR3:AR22" si="6">AP3/365</f>
        <v>0.75890410958904109</v>
      </c>
      <c r="AS3" s="87">
        <v>40753</v>
      </c>
      <c r="AT3" s="87">
        <v>40775</v>
      </c>
      <c r="AU3" s="83">
        <f>DATEDIF(AS3,AT3,"d")</f>
        <v>22</v>
      </c>
      <c r="AV3" s="83">
        <f>AU3/30</f>
        <v>0.73333333333333328</v>
      </c>
      <c r="AW3" s="83">
        <f>AU3/365</f>
        <v>6.0273972602739728E-2</v>
      </c>
      <c r="AX3" s="87">
        <v>40436</v>
      </c>
      <c r="AY3" s="11">
        <v>41081</v>
      </c>
      <c r="AZ3" s="83">
        <f>DATEDIF(AX3,AY3,"d")</f>
        <v>645</v>
      </c>
      <c r="BA3" s="83">
        <f>AZ3/30</f>
        <v>21.5</v>
      </c>
      <c r="BB3" s="83">
        <f t="shared" ref="BB3:BB12" si="7">AZ3/365</f>
        <v>1.7671232876712328</v>
      </c>
      <c r="BC3" s="12" t="s">
        <v>15</v>
      </c>
      <c r="BD3" s="12" t="s">
        <v>15</v>
      </c>
      <c r="BE3" s="84" t="s">
        <v>15</v>
      </c>
      <c r="BF3" s="83" t="s">
        <v>15</v>
      </c>
      <c r="BG3" s="83" t="s">
        <v>15</v>
      </c>
      <c r="BH3" s="11">
        <v>41081</v>
      </c>
      <c r="BI3" s="83">
        <f t="shared" ref="BI3:BI22" si="8">DATEDIF(E3,BH3,"d")</f>
        <v>503</v>
      </c>
      <c r="BJ3" s="83">
        <f>BI3/30</f>
        <v>16.766666666666666</v>
      </c>
      <c r="BK3" s="41">
        <f>BI3/365</f>
        <v>1.3780821917808219</v>
      </c>
      <c r="BL3" s="151"/>
      <c r="BM3" s="151"/>
    </row>
    <row r="4" spans="1:65" ht="139.5" customHeight="1" x14ac:dyDescent="0.2">
      <c r="A4" s="156" t="s">
        <v>92</v>
      </c>
      <c r="B4" s="19" t="s">
        <v>16</v>
      </c>
      <c r="C4" s="70" t="s">
        <v>17</v>
      </c>
      <c r="D4" s="64" t="s">
        <v>18</v>
      </c>
      <c r="E4" s="18">
        <v>40784</v>
      </c>
      <c r="F4" s="18">
        <v>41054</v>
      </c>
      <c r="G4" s="44">
        <f t="shared" ref="G4:G10" si="9">DATEDIF(E4,F4,"d")</f>
        <v>270</v>
      </c>
      <c r="H4" s="44">
        <f t="shared" ref="H4:H10" si="10">G4/30</f>
        <v>9</v>
      </c>
      <c r="I4" s="44">
        <f>G4/365</f>
        <v>0.73972602739726023</v>
      </c>
      <c r="J4" s="18">
        <v>41264</v>
      </c>
      <c r="K4" s="44">
        <f t="shared" si="0"/>
        <v>210</v>
      </c>
      <c r="L4" s="44">
        <f t="shared" si="1"/>
        <v>7</v>
      </c>
      <c r="M4" s="44">
        <f t="shared" si="2"/>
        <v>0.57534246575342463</v>
      </c>
      <c r="N4" s="18">
        <v>41346</v>
      </c>
      <c r="O4" s="44">
        <f t="shared" si="3"/>
        <v>82</v>
      </c>
      <c r="P4" s="44">
        <f t="shared" ref="P4:P19" si="11">O4/30</f>
        <v>2.7333333333333334</v>
      </c>
      <c r="Q4" s="44">
        <f>O4/365</f>
        <v>0.22465753424657534</v>
      </c>
      <c r="R4" s="44">
        <f t="shared" si="4"/>
        <v>562</v>
      </c>
      <c r="S4" s="44">
        <f t="shared" ref="S4:S22" si="12">R4/30</f>
        <v>18.733333333333334</v>
      </c>
      <c r="T4" s="44">
        <f t="shared" si="5"/>
        <v>1.5397260273972602</v>
      </c>
      <c r="U4" s="19" t="s">
        <v>15</v>
      </c>
      <c r="V4" s="19" t="s">
        <v>15</v>
      </c>
      <c r="W4" s="67" t="s">
        <v>15</v>
      </c>
      <c r="X4" s="68" t="s">
        <v>15</v>
      </c>
      <c r="Y4" s="68" t="s">
        <v>15</v>
      </c>
      <c r="Z4" s="18" t="s">
        <v>15</v>
      </c>
      <c r="AA4" s="18" t="s">
        <v>15</v>
      </c>
      <c r="AB4" s="19" t="s">
        <v>15</v>
      </c>
      <c r="AC4" s="19" t="s">
        <v>15</v>
      </c>
      <c r="AD4" s="67" t="s">
        <v>15</v>
      </c>
      <c r="AE4" s="68" t="s">
        <v>15</v>
      </c>
      <c r="AF4" s="68" t="s">
        <v>15</v>
      </c>
      <c r="AG4" s="19" t="s">
        <v>15</v>
      </c>
      <c r="AH4" s="19" t="s">
        <v>15</v>
      </c>
      <c r="AI4" s="18">
        <v>40984</v>
      </c>
      <c r="AJ4" s="18">
        <v>41339</v>
      </c>
      <c r="AK4" s="44">
        <f>DATEDIF(AI4,AJ4,"d")</f>
        <v>355</v>
      </c>
      <c r="AL4" s="44">
        <f>AK4/30</f>
        <v>11.833333333333334</v>
      </c>
      <c r="AM4" s="44">
        <f>AK4/365</f>
        <v>0.9726027397260274</v>
      </c>
      <c r="AN4" s="18">
        <v>40772</v>
      </c>
      <c r="AO4" s="18">
        <v>41327</v>
      </c>
      <c r="AP4" s="44">
        <f t="shared" ref="AP4:AP14" si="13">DATEDIF(AN4,AO4,"d")</f>
        <v>555</v>
      </c>
      <c r="AQ4" s="44">
        <f t="shared" ref="AQ4:AQ14" si="14">AP4/30</f>
        <v>18.5</v>
      </c>
      <c r="AR4" s="44">
        <f t="shared" si="6"/>
        <v>1.5205479452054795</v>
      </c>
      <c r="AS4" s="64" t="s">
        <v>15</v>
      </c>
      <c r="AT4" s="18" t="s">
        <v>15</v>
      </c>
      <c r="AU4" s="44" t="s">
        <v>15</v>
      </c>
      <c r="AV4" s="44" t="s">
        <v>15</v>
      </c>
      <c r="AW4" s="44" t="s">
        <v>15</v>
      </c>
      <c r="AX4" s="63">
        <v>40784</v>
      </c>
      <c r="AY4" s="18">
        <v>41346</v>
      </c>
      <c r="AZ4" s="44">
        <f t="shared" ref="AZ4:AZ11" si="15">DATEDIF(AX4,AY4,"d")</f>
        <v>562</v>
      </c>
      <c r="BA4" s="44">
        <f t="shared" ref="BA4:BA11" si="16">AZ4/30</f>
        <v>18.733333333333334</v>
      </c>
      <c r="BB4" s="44">
        <f t="shared" si="7"/>
        <v>1.5397260273972602</v>
      </c>
      <c r="BC4" s="19" t="s">
        <v>15</v>
      </c>
      <c r="BD4" s="19" t="s">
        <v>15</v>
      </c>
      <c r="BE4" s="67" t="s">
        <v>15</v>
      </c>
      <c r="BF4" s="67" t="s">
        <v>15</v>
      </c>
      <c r="BG4" s="67" t="s">
        <v>15</v>
      </c>
      <c r="BH4" s="18">
        <v>41346</v>
      </c>
      <c r="BI4" s="44">
        <f t="shared" si="8"/>
        <v>562</v>
      </c>
      <c r="BJ4" s="44">
        <f>BI4/30</f>
        <v>18.733333333333334</v>
      </c>
      <c r="BK4" s="40">
        <f>BI4/365</f>
        <v>1.5397260273972602</v>
      </c>
      <c r="BL4" s="151"/>
      <c r="BM4" s="151"/>
    </row>
    <row r="5" spans="1:65" ht="118.5" customHeight="1" x14ac:dyDescent="0.2">
      <c r="A5" s="157" t="s">
        <v>93</v>
      </c>
      <c r="B5" s="5" t="s">
        <v>16</v>
      </c>
      <c r="C5" s="71" t="s">
        <v>19</v>
      </c>
      <c r="D5" s="7" t="s">
        <v>20</v>
      </c>
      <c r="E5" s="4">
        <v>40141</v>
      </c>
      <c r="F5" s="4">
        <v>40424</v>
      </c>
      <c r="G5" s="44">
        <f t="shared" si="9"/>
        <v>283</v>
      </c>
      <c r="H5" s="44">
        <f t="shared" si="10"/>
        <v>9.4333333333333336</v>
      </c>
      <c r="I5" s="44">
        <f t="shared" ref="I5:I22" si="17">G5/365</f>
        <v>0.77534246575342469</v>
      </c>
      <c r="J5" s="4">
        <v>40501</v>
      </c>
      <c r="K5" s="44">
        <f t="shared" si="0"/>
        <v>77</v>
      </c>
      <c r="L5" s="44">
        <f t="shared" si="1"/>
        <v>2.5666666666666669</v>
      </c>
      <c r="M5" s="44">
        <f t="shared" si="2"/>
        <v>0.21095890410958903</v>
      </c>
      <c r="N5" s="4">
        <v>40532</v>
      </c>
      <c r="O5" s="44">
        <f t="shared" si="3"/>
        <v>31</v>
      </c>
      <c r="P5" s="44">
        <f t="shared" si="11"/>
        <v>1.0333333333333334</v>
      </c>
      <c r="Q5" s="44">
        <f t="shared" ref="Q5:Q22" si="18">O5/365</f>
        <v>8.4931506849315067E-2</v>
      </c>
      <c r="R5" s="44">
        <f t="shared" si="4"/>
        <v>391</v>
      </c>
      <c r="S5" s="44">
        <f t="shared" si="12"/>
        <v>13.033333333333333</v>
      </c>
      <c r="T5" s="44">
        <f t="shared" si="5"/>
        <v>1.0712328767123287</v>
      </c>
      <c r="U5" s="4" t="s">
        <v>15</v>
      </c>
      <c r="V5" s="4" t="s">
        <v>15</v>
      </c>
      <c r="W5" s="67" t="s">
        <v>15</v>
      </c>
      <c r="X5" s="68" t="s">
        <v>15</v>
      </c>
      <c r="Y5" s="68" t="s">
        <v>15</v>
      </c>
      <c r="Z5" s="4" t="s">
        <v>15</v>
      </c>
      <c r="AA5" s="4" t="s">
        <v>15</v>
      </c>
      <c r="AB5" s="4" t="s">
        <v>15</v>
      </c>
      <c r="AC5" s="4" t="s">
        <v>15</v>
      </c>
      <c r="AD5" s="67" t="s">
        <v>15</v>
      </c>
      <c r="AE5" s="68" t="s">
        <v>15</v>
      </c>
      <c r="AF5" s="68" t="s">
        <v>15</v>
      </c>
      <c r="AG5" s="8" t="s">
        <v>15</v>
      </c>
      <c r="AH5" s="9" t="s">
        <v>15</v>
      </c>
      <c r="AI5" s="9" t="s">
        <v>15</v>
      </c>
      <c r="AJ5" s="9" t="s">
        <v>15</v>
      </c>
      <c r="AK5" s="44" t="s">
        <v>15</v>
      </c>
      <c r="AL5" s="44" t="s">
        <v>15</v>
      </c>
      <c r="AM5" s="44" t="s">
        <v>15</v>
      </c>
      <c r="AN5" s="72">
        <v>40177</v>
      </c>
      <c r="AO5" s="72">
        <v>40315</v>
      </c>
      <c r="AP5" s="44">
        <f>DATEDIF(AN5,AO5,"d")</f>
        <v>138</v>
      </c>
      <c r="AQ5" s="44">
        <f>AP5/30</f>
        <v>4.5999999999999996</v>
      </c>
      <c r="AR5" s="44">
        <f t="shared" si="6"/>
        <v>0.37808219178082192</v>
      </c>
      <c r="AS5" s="9" t="s">
        <v>15</v>
      </c>
      <c r="AT5" s="9" t="s">
        <v>15</v>
      </c>
      <c r="AU5" s="44" t="s">
        <v>15</v>
      </c>
      <c r="AV5" s="44" t="s">
        <v>15</v>
      </c>
      <c r="AW5" s="44" t="s">
        <v>15</v>
      </c>
      <c r="AX5" s="16">
        <v>40141</v>
      </c>
      <c r="AY5" s="4">
        <v>40532</v>
      </c>
      <c r="AZ5" s="44">
        <f t="shared" si="15"/>
        <v>391</v>
      </c>
      <c r="BA5" s="44">
        <f t="shared" si="16"/>
        <v>13.033333333333333</v>
      </c>
      <c r="BB5" s="44">
        <f t="shared" si="7"/>
        <v>1.0712328767123287</v>
      </c>
      <c r="BC5" s="5" t="s">
        <v>15</v>
      </c>
      <c r="BD5" s="5" t="s">
        <v>15</v>
      </c>
      <c r="BE5" s="67" t="s">
        <v>15</v>
      </c>
      <c r="BF5" s="67" t="s">
        <v>15</v>
      </c>
      <c r="BG5" s="67" t="s">
        <v>15</v>
      </c>
      <c r="BH5" s="4">
        <v>40532</v>
      </c>
      <c r="BI5" s="44">
        <f t="shared" si="8"/>
        <v>391</v>
      </c>
      <c r="BJ5" s="44">
        <f t="shared" ref="BJ5:BJ22" si="19">BI5/30</f>
        <v>13.033333333333333</v>
      </c>
      <c r="BK5" s="40">
        <f t="shared" ref="BK5:BK22" si="20">BI5/365</f>
        <v>1.0712328767123287</v>
      </c>
      <c r="BL5" s="151"/>
      <c r="BM5" s="151"/>
    </row>
    <row r="6" spans="1:65" ht="124.5" customHeight="1" x14ac:dyDescent="0.2">
      <c r="A6" s="156" t="s">
        <v>94</v>
      </c>
      <c r="B6" s="19" t="s">
        <v>16</v>
      </c>
      <c r="C6" s="70" t="s">
        <v>21</v>
      </c>
      <c r="D6" s="19" t="s">
        <v>22</v>
      </c>
      <c r="E6" s="18">
        <v>39758</v>
      </c>
      <c r="F6" s="18">
        <v>40130</v>
      </c>
      <c r="G6" s="44">
        <f t="shared" si="9"/>
        <v>372</v>
      </c>
      <c r="H6" s="44">
        <f t="shared" si="10"/>
        <v>12.4</v>
      </c>
      <c r="I6" s="44">
        <f t="shared" si="17"/>
        <v>1.0191780821917809</v>
      </c>
      <c r="J6" s="18">
        <v>40396</v>
      </c>
      <c r="K6" s="44">
        <f t="shared" si="0"/>
        <v>266</v>
      </c>
      <c r="L6" s="44">
        <f t="shared" si="1"/>
        <v>8.8666666666666671</v>
      </c>
      <c r="M6" s="44">
        <f t="shared" si="2"/>
        <v>0.72876712328767124</v>
      </c>
      <c r="N6" s="18">
        <v>40458</v>
      </c>
      <c r="O6" s="44">
        <f t="shared" si="3"/>
        <v>62</v>
      </c>
      <c r="P6" s="44">
        <f t="shared" si="11"/>
        <v>2.0666666666666669</v>
      </c>
      <c r="Q6" s="44">
        <f t="shared" si="18"/>
        <v>0.16986301369863013</v>
      </c>
      <c r="R6" s="44">
        <f t="shared" si="4"/>
        <v>700</v>
      </c>
      <c r="S6" s="44">
        <f t="shared" si="12"/>
        <v>23.333333333333332</v>
      </c>
      <c r="T6" s="44">
        <f t="shared" si="5"/>
        <v>1.9178082191780821</v>
      </c>
      <c r="U6" s="19" t="s">
        <v>15</v>
      </c>
      <c r="V6" s="19" t="s">
        <v>15</v>
      </c>
      <c r="W6" s="67" t="s">
        <v>15</v>
      </c>
      <c r="X6" s="68" t="s">
        <v>15</v>
      </c>
      <c r="Y6" s="68" t="s">
        <v>15</v>
      </c>
      <c r="Z6" s="18" t="s">
        <v>15</v>
      </c>
      <c r="AA6" s="18" t="s">
        <v>15</v>
      </c>
      <c r="AB6" s="19" t="s">
        <v>15</v>
      </c>
      <c r="AC6" s="19" t="s">
        <v>15</v>
      </c>
      <c r="AD6" s="67" t="s">
        <v>15</v>
      </c>
      <c r="AE6" s="68" t="s">
        <v>15</v>
      </c>
      <c r="AF6" s="68" t="s">
        <v>15</v>
      </c>
      <c r="AG6" s="19" t="s">
        <v>15</v>
      </c>
      <c r="AH6" s="19" t="s">
        <v>15</v>
      </c>
      <c r="AI6" s="18">
        <v>40154</v>
      </c>
      <c r="AJ6" s="18">
        <v>40452</v>
      </c>
      <c r="AK6" s="44">
        <f>DATEDIF(AI6,AJ6,"d")</f>
        <v>298</v>
      </c>
      <c r="AL6" s="44">
        <f>AK6/30</f>
        <v>9.9333333333333336</v>
      </c>
      <c r="AM6" s="44">
        <f t="shared" ref="AM6:AM21" si="21">AK6/365</f>
        <v>0.81643835616438354</v>
      </c>
      <c r="AN6" s="26">
        <v>40179</v>
      </c>
      <c r="AO6" s="18">
        <v>40436</v>
      </c>
      <c r="AP6" s="44">
        <f>DATEDIF(AN6,AO6,"d")</f>
        <v>257</v>
      </c>
      <c r="AQ6" s="44">
        <f>AP6/30</f>
        <v>8.5666666666666664</v>
      </c>
      <c r="AR6" s="44">
        <f t="shared" si="6"/>
        <v>0.70410958904109588</v>
      </c>
      <c r="AS6" s="19" t="s">
        <v>15</v>
      </c>
      <c r="AT6" s="19" t="s">
        <v>15</v>
      </c>
      <c r="AU6" s="44" t="s">
        <v>15</v>
      </c>
      <c r="AV6" s="44" t="s">
        <v>15</v>
      </c>
      <c r="AW6" s="44" t="s">
        <v>15</v>
      </c>
      <c r="AX6" s="18">
        <v>39065</v>
      </c>
      <c r="AY6" s="18">
        <v>40458</v>
      </c>
      <c r="AZ6" s="44">
        <f t="shared" si="15"/>
        <v>1393</v>
      </c>
      <c r="BA6" s="44">
        <f t="shared" si="16"/>
        <v>46.43333333333333</v>
      </c>
      <c r="BB6" s="44">
        <f t="shared" si="7"/>
        <v>3.8164383561643835</v>
      </c>
      <c r="BC6" s="19" t="s">
        <v>15</v>
      </c>
      <c r="BD6" s="19" t="s">
        <v>15</v>
      </c>
      <c r="BE6" s="67" t="s">
        <v>15</v>
      </c>
      <c r="BF6" s="67" t="s">
        <v>15</v>
      </c>
      <c r="BG6" s="67" t="s">
        <v>15</v>
      </c>
      <c r="BH6" s="18">
        <v>40458</v>
      </c>
      <c r="BI6" s="44">
        <f t="shared" si="8"/>
        <v>700</v>
      </c>
      <c r="BJ6" s="44">
        <f t="shared" si="19"/>
        <v>23.333333333333332</v>
      </c>
      <c r="BK6" s="40">
        <f t="shared" si="20"/>
        <v>1.9178082191780821</v>
      </c>
      <c r="BL6" s="151"/>
      <c r="BM6" s="151"/>
    </row>
    <row r="7" spans="1:65" ht="136.5" customHeight="1" x14ac:dyDescent="0.2">
      <c r="A7" s="157" t="s">
        <v>95</v>
      </c>
      <c r="B7" s="5" t="s">
        <v>16</v>
      </c>
      <c r="C7" s="71" t="s">
        <v>23</v>
      </c>
      <c r="D7" s="7" t="s">
        <v>24</v>
      </c>
      <c r="E7" s="4">
        <v>40191</v>
      </c>
      <c r="F7" s="4">
        <v>40417</v>
      </c>
      <c r="G7" s="44">
        <f t="shared" si="9"/>
        <v>226</v>
      </c>
      <c r="H7" s="44">
        <f t="shared" si="10"/>
        <v>7.5333333333333332</v>
      </c>
      <c r="I7" s="44">
        <f t="shared" si="17"/>
        <v>0.61917808219178083</v>
      </c>
      <c r="J7" s="4">
        <v>40638</v>
      </c>
      <c r="K7" s="44">
        <f t="shared" si="0"/>
        <v>221</v>
      </c>
      <c r="L7" s="44">
        <f t="shared" si="1"/>
        <v>7.3666666666666663</v>
      </c>
      <c r="M7" s="44">
        <f t="shared" si="2"/>
        <v>0.60547945205479448</v>
      </c>
      <c r="N7" s="4">
        <v>40764</v>
      </c>
      <c r="O7" s="44">
        <f t="shared" si="3"/>
        <v>126</v>
      </c>
      <c r="P7" s="44">
        <f t="shared" si="11"/>
        <v>4.2</v>
      </c>
      <c r="Q7" s="44">
        <f t="shared" si="18"/>
        <v>0.34520547945205482</v>
      </c>
      <c r="R7" s="44">
        <f t="shared" si="4"/>
        <v>573</v>
      </c>
      <c r="S7" s="44">
        <f t="shared" si="12"/>
        <v>19.100000000000001</v>
      </c>
      <c r="T7" s="44">
        <f t="shared" si="5"/>
        <v>1.5698630136986302</v>
      </c>
      <c r="U7" s="5" t="s">
        <v>15</v>
      </c>
      <c r="V7" s="5" t="s">
        <v>15</v>
      </c>
      <c r="W7" s="67" t="s">
        <v>15</v>
      </c>
      <c r="X7" s="68" t="s">
        <v>15</v>
      </c>
      <c r="Y7" s="68" t="s">
        <v>15</v>
      </c>
      <c r="Z7" s="4" t="s">
        <v>15</v>
      </c>
      <c r="AA7" s="4" t="s">
        <v>15</v>
      </c>
      <c r="AB7" s="5" t="s">
        <v>15</v>
      </c>
      <c r="AC7" s="5" t="s">
        <v>15</v>
      </c>
      <c r="AD7" s="67" t="s">
        <v>15</v>
      </c>
      <c r="AE7" s="68" t="s">
        <v>15</v>
      </c>
      <c r="AF7" s="68" t="s">
        <v>15</v>
      </c>
      <c r="AG7" s="5" t="s">
        <v>15</v>
      </c>
      <c r="AH7" s="5" t="s">
        <v>15</v>
      </c>
      <c r="AI7" s="4">
        <v>40466</v>
      </c>
      <c r="AJ7" s="4">
        <v>40730</v>
      </c>
      <c r="AK7" s="44">
        <f>DATEDIF(AI7,AJ7,"d")</f>
        <v>264</v>
      </c>
      <c r="AL7" s="44">
        <f>AK7/30</f>
        <v>8.8000000000000007</v>
      </c>
      <c r="AM7" s="44">
        <f t="shared" si="21"/>
        <v>0.72328767123287674</v>
      </c>
      <c r="AN7" s="72">
        <v>40483</v>
      </c>
      <c r="AO7" s="4">
        <v>40710</v>
      </c>
      <c r="AP7" s="44">
        <f>DATEDIF(AN7,AO7,"d")</f>
        <v>227</v>
      </c>
      <c r="AQ7" s="44">
        <f>AP7/30</f>
        <v>7.5666666666666664</v>
      </c>
      <c r="AR7" s="44">
        <f t="shared" si="6"/>
        <v>0.62191780821917808</v>
      </c>
      <c r="AS7" s="4">
        <v>40422</v>
      </c>
      <c r="AT7" s="4">
        <v>40540</v>
      </c>
      <c r="AU7" s="44">
        <f>DATEDIF(AS7,AT7,"d")</f>
        <v>118</v>
      </c>
      <c r="AV7" s="44">
        <f>AU7/30</f>
        <v>3.9333333333333331</v>
      </c>
      <c r="AW7" s="44">
        <f>AU7/365</f>
        <v>0.32328767123287672</v>
      </c>
      <c r="AX7" s="6">
        <v>40405</v>
      </c>
      <c r="AY7" s="4">
        <v>40764</v>
      </c>
      <c r="AZ7" s="44">
        <f t="shared" si="15"/>
        <v>359</v>
      </c>
      <c r="BA7" s="44">
        <f t="shared" si="16"/>
        <v>11.966666666666667</v>
      </c>
      <c r="BB7" s="44">
        <f t="shared" si="7"/>
        <v>0.98356164383561639</v>
      </c>
      <c r="BC7" s="5" t="s">
        <v>15</v>
      </c>
      <c r="BD7" s="5" t="s">
        <v>15</v>
      </c>
      <c r="BE7" s="67" t="s">
        <v>15</v>
      </c>
      <c r="BF7" s="44" t="s">
        <v>15</v>
      </c>
      <c r="BG7" s="67" t="s">
        <v>15</v>
      </c>
      <c r="BH7" s="4">
        <v>40764</v>
      </c>
      <c r="BI7" s="44">
        <f t="shared" si="8"/>
        <v>573</v>
      </c>
      <c r="BJ7" s="44">
        <f t="shared" si="19"/>
        <v>19.100000000000001</v>
      </c>
      <c r="BK7" s="40">
        <f t="shared" si="20"/>
        <v>1.5698630136986302</v>
      </c>
      <c r="BL7" s="151"/>
      <c r="BM7" s="151"/>
    </row>
    <row r="8" spans="1:65" ht="114" customHeight="1" x14ac:dyDescent="0.2">
      <c r="A8" s="156" t="s">
        <v>96</v>
      </c>
      <c r="B8" s="19" t="s">
        <v>16</v>
      </c>
      <c r="C8" s="70" t="s">
        <v>25</v>
      </c>
      <c r="D8" s="19" t="s">
        <v>26</v>
      </c>
      <c r="E8" s="18">
        <v>40525</v>
      </c>
      <c r="F8" s="18">
        <v>40732</v>
      </c>
      <c r="G8" s="44">
        <f t="shared" si="9"/>
        <v>207</v>
      </c>
      <c r="H8" s="44">
        <f t="shared" si="10"/>
        <v>6.9</v>
      </c>
      <c r="I8" s="44">
        <f t="shared" si="17"/>
        <v>0.56712328767123288</v>
      </c>
      <c r="J8" s="18">
        <v>40977</v>
      </c>
      <c r="K8" s="44">
        <f t="shared" si="0"/>
        <v>245</v>
      </c>
      <c r="L8" s="44">
        <f t="shared" si="1"/>
        <v>8.1666666666666661</v>
      </c>
      <c r="M8" s="44">
        <f t="shared" si="2"/>
        <v>0.67123287671232879</v>
      </c>
      <c r="N8" s="18">
        <v>41040</v>
      </c>
      <c r="O8" s="44">
        <f t="shared" si="3"/>
        <v>63</v>
      </c>
      <c r="P8" s="44">
        <f t="shared" si="11"/>
        <v>2.1</v>
      </c>
      <c r="Q8" s="44">
        <f t="shared" si="18"/>
        <v>0.17260273972602741</v>
      </c>
      <c r="R8" s="44">
        <f t="shared" si="4"/>
        <v>515</v>
      </c>
      <c r="S8" s="44">
        <f t="shared" si="12"/>
        <v>17.166666666666668</v>
      </c>
      <c r="T8" s="44">
        <f t="shared" si="5"/>
        <v>1.4109589041095891</v>
      </c>
      <c r="U8" s="19" t="s">
        <v>15</v>
      </c>
      <c r="V8" s="19" t="s">
        <v>15</v>
      </c>
      <c r="W8" s="67" t="s">
        <v>15</v>
      </c>
      <c r="X8" s="68" t="s">
        <v>15</v>
      </c>
      <c r="Y8" s="68" t="s">
        <v>15</v>
      </c>
      <c r="Z8" s="18" t="s">
        <v>15</v>
      </c>
      <c r="AA8" s="18" t="s">
        <v>15</v>
      </c>
      <c r="AB8" s="19" t="s">
        <v>15</v>
      </c>
      <c r="AC8" s="19" t="s">
        <v>15</v>
      </c>
      <c r="AD8" s="67" t="s">
        <v>15</v>
      </c>
      <c r="AE8" s="68" t="s">
        <v>15</v>
      </c>
      <c r="AF8" s="68" t="s">
        <v>15</v>
      </c>
      <c r="AG8" s="19" t="s">
        <v>15</v>
      </c>
      <c r="AH8" s="19" t="s">
        <v>15</v>
      </c>
      <c r="AI8" s="26">
        <v>40763</v>
      </c>
      <c r="AJ8" s="18">
        <v>41025</v>
      </c>
      <c r="AK8" s="44">
        <f>DATEDIF(AI8,AJ8,"d")</f>
        <v>262</v>
      </c>
      <c r="AL8" s="44">
        <f>AK8/30</f>
        <v>8.7333333333333325</v>
      </c>
      <c r="AM8" s="44">
        <f t="shared" si="21"/>
        <v>0.71780821917808224</v>
      </c>
      <c r="AN8" s="18">
        <v>40624</v>
      </c>
      <c r="AO8" s="18">
        <v>41037</v>
      </c>
      <c r="AP8" s="44">
        <f t="shared" si="13"/>
        <v>413</v>
      </c>
      <c r="AQ8" s="44">
        <f t="shared" si="14"/>
        <v>13.766666666666667</v>
      </c>
      <c r="AR8" s="44">
        <f t="shared" si="6"/>
        <v>1.1315068493150684</v>
      </c>
      <c r="AS8" s="18">
        <v>41002</v>
      </c>
      <c r="AT8" s="18">
        <v>41078</v>
      </c>
      <c r="AU8" s="44">
        <f>DATEDIF(AS8,AT8,"d")</f>
        <v>76</v>
      </c>
      <c r="AV8" s="44">
        <f>AU8/30</f>
        <v>2.5333333333333332</v>
      </c>
      <c r="AW8" s="44">
        <f>AU8/365</f>
        <v>0.20821917808219179</v>
      </c>
      <c r="AX8" s="20">
        <v>40525</v>
      </c>
      <c r="AY8" s="18">
        <v>41040</v>
      </c>
      <c r="AZ8" s="44">
        <f t="shared" si="15"/>
        <v>515</v>
      </c>
      <c r="BA8" s="44">
        <f t="shared" si="16"/>
        <v>17.166666666666668</v>
      </c>
      <c r="BB8" s="44">
        <f t="shared" si="7"/>
        <v>1.4109589041095891</v>
      </c>
      <c r="BC8" s="19" t="s">
        <v>15</v>
      </c>
      <c r="BD8" s="19" t="s">
        <v>15</v>
      </c>
      <c r="BE8" s="67" t="s">
        <v>15</v>
      </c>
      <c r="BF8" s="44" t="s">
        <v>15</v>
      </c>
      <c r="BG8" s="67" t="s">
        <v>15</v>
      </c>
      <c r="BH8" s="18">
        <v>41078</v>
      </c>
      <c r="BI8" s="44">
        <f t="shared" si="8"/>
        <v>553</v>
      </c>
      <c r="BJ8" s="44">
        <f t="shared" si="19"/>
        <v>18.433333333333334</v>
      </c>
      <c r="BK8" s="40">
        <f t="shared" si="20"/>
        <v>1.515068493150685</v>
      </c>
      <c r="BL8" s="151"/>
      <c r="BM8" s="151"/>
    </row>
    <row r="9" spans="1:65" ht="105" customHeight="1" x14ac:dyDescent="0.2">
      <c r="A9" s="158" t="s">
        <v>97</v>
      </c>
      <c r="B9" s="7" t="s">
        <v>16</v>
      </c>
      <c r="C9" s="73" t="s">
        <v>27</v>
      </c>
      <c r="D9" s="7" t="s">
        <v>28</v>
      </c>
      <c r="E9" s="6">
        <v>39731</v>
      </c>
      <c r="F9" s="6">
        <v>40235</v>
      </c>
      <c r="G9" s="44">
        <f t="shared" si="9"/>
        <v>504</v>
      </c>
      <c r="H9" s="44">
        <f t="shared" si="10"/>
        <v>16.8</v>
      </c>
      <c r="I9" s="44">
        <f t="shared" si="17"/>
        <v>1.3808219178082193</v>
      </c>
      <c r="J9" s="6">
        <v>40387</v>
      </c>
      <c r="K9" s="44">
        <f t="shared" si="0"/>
        <v>152</v>
      </c>
      <c r="L9" s="44">
        <f t="shared" si="1"/>
        <v>5.0666666666666664</v>
      </c>
      <c r="M9" s="44">
        <f t="shared" si="2"/>
        <v>0.41643835616438357</v>
      </c>
      <c r="N9" s="6">
        <v>40456</v>
      </c>
      <c r="O9" s="44">
        <f t="shared" si="3"/>
        <v>69</v>
      </c>
      <c r="P9" s="44">
        <f t="shared" si="11"/>
        <v>2.2999999999999998</v>
      </c>
      <c r="Q9" s="44">
        <f t="shared" si="18"/>
        <v>0.18904109589041096</v>
      </c>
      <c r="R9" s="44">
        <f t="shared" si="4"/>
        <v>725</v>
      </c>
      <c r="S9" s="44">
        <f t="shared" si="12"/>
        <v>24.166666666666668</v>
      </c>
      <c r="T9" s="44">
        <f t="shared" si="5"/>
        <v>1.9863013698630136</v>
      </c>
      <c r="U9" s="6" t="s">
        <v>15</v>
      </c>
      <c r="V9" s="6" t="s">
        <v>15</v>
      </c>
      <c r="W9" s="67" t="s">
        <v>15</v>
      </c>
      <c r="X9" s="68" t="s">
        <v>15</v>
      </c>
      <c r="Y9" s="68" t="s">
        <v>15</v>
      </c>
      <c r="Z9" s="6" t="s">
        <v>15</v>
      </c>
      <c r="AA9" s="6" t="s">
        <v>15</v>
      </c>
      <c r="AB9" s="6" t="s">
        <v>15</v>
      </c>
      <c r="AC9" s="6" t="s">
        <v>15</v>
      </c>
      <c r="AD9" s="67" t="s">
        <v>15</v>
      </c>
      <c r="AE9" s="68" t="s">
        <v>15</v>
      </c>
      <c r="AF9" s="68" t="s">
        <v>15</v>
      </c>
      <c r="AG9" s="6" t="s">
        <v>15</v>
      </c>
      <c r="AH9" s="6" t="s">
        <v>15</v>
      </c>
      <c r="AI9" s="6">
        <v>40171</v>
      </c>
      <c r="AJ9" s="6">
        <v>40444</v>
      </c>
      <c r="AK9" s="44">
        <f>DATEDIF(AI9,AJ9,"d")</f>
        <v>273</v>
      </c>
      <c r="AL9" s="44">
        <f>AK9/30</f>
        <v>9.1</v>
      </c>
      <c r="AM9" s="44">
        <f t="shared" si="21"/>
        <v>0.74794520547945209</v>
      </c>
      <c r="AN9" s="6">
        <v>40050</v>
      </c>
      <c r="AO9" s="6">
        <v>40436</v>
      </c>
      <c r="AP9" s="44">
        <f t="shared" si="13"/>
        <v>386</v>
      </c>
      <c r="AQ9" s="44">
        <f t="shared" si="14"/>
        <v>12.866666666666667</v>
      </c>
      <c r="AR9" s="44">
        <f t="shared" si="6"/>
        <v>1.0575342465753426</v>
      </c>
      <c r="AS9" s="72">
        <v>41136</v>
      </c>
      <c r="AT9" s="72">
        <v>41179</v>
      </c>
      <c r="AU9" s="44">
        <f>DATEDIF(AS9,AT9,"d")</f>
        <v>43</v>
      </c>
      <c r="AV9" s="44">
        <f>AU9/30</f>
        <v>1.4333333333333333</v>
      </c>
      <c r="AW9" s="44">
        <f>AU9/365</f>
        <v>0.11780821917808219</v>
      </c>
      <c r="AX9" s="6">
        <v>39859</v>
      </c>
      <c r="AY9" s="6">
        <v>40456</v>
      </c>
      <c r="AZ9" s="44">
        <f t="shared" si="15"/>
        <v>597</v>
      </c>
      <c r="BA9" s="44">
        <f t="shared" si="16"/>
        <v>19.899999999999999</v>
      </c>
      <c r="BB9" s="44">
        <f t="shared" si="7"/>
        <v>1.6356164383561644</v>
      </c>
      <c r="BC9" s="7" t="s">
        <v>15</v>
      </c>
      <c r="BD9" s="7" t="s">
        <v>15</v>
      </c>
      <c r="BE9" s="67" t="s">
        <v>15</v>
      </c>
      <c r="BF9" s="44" t="s">
        <v>15</v>
      </c>
      <c r="BG9" s="67" t="s">
        <v>15</v>
      </c>
      <c r="BH9" s="4">
        <v>40456</v>
      </c>
      <c r="BI9" s="44">
        <f t="shared" si="8"/>
        <v>725</v>
      </c>
      <c r="BJ9" s="44">
        <f t="shared" si="19"/>
        <v>24.166666666666668</v>
      </c>
      <c r="BK9" s="40">
        <f t="shared" si="20"/>
        <v>1.9863013698630136</v>
      </c>
      <c r="BL9" s="151"/>
      <c r="BM9" s="151"/>
    </row>
    <row r="10" spans="1:65" ht="129" customHeight="1" x14ac:dyDescent="0.2">
      <c r="A10" s="156" t="s">
        <v>98</v>
      </c>
      <c r="B10" s="19" t="s">
        <v>16</v>
      </c>
      <c r="C10" s="70" t="s">
        <v>29</v>
      </c>
      <c r="D10" s="19" t="s">
        <v>30</v>
      </c>
      <c r="E10" s="18">
        <v>40007</v>
      </c>
      <c r="F10" s="18">
        <v>40256</v>
      </c>
      <c r="G10" s="44">
        <f t="shared" si="9"/>
        <v>249</v>
      </c>
      <c r="H10" s="44">
        <f t="shared" si="10"/>
        <v>8.3000000000000007</v>
      </c>
      <c r="I10" s="44">
        <f t="shared" si="17"/>
        <v>0.68219178082191778</v>
      </c>
      <c r="J10" s="18">
        <v>40466</v>
      </c>
      <c r="K10" s="44">
        <f t="shared" si="0"/>
        <v>210</v>
      </c>
      <c r="L10" s="44">
        <f t="shared" si="1"/>
        <v>7</v>
      </c>
      <c r="M10" s="44">
        <f t="shared" si="2"/>
        <v>0.57534246575342463</v>
      </c>
      <c r="N10" s="18">
        <v>40497</v>
      </c>
      <c r="O10" s="44">
        <f t="shared" si="3"/>
        <v>31</v>
      </c>
      <c r="P10" s="44">
        <f>O10/30</f>
        <v>1.0333333333333334</v>
      </c>
      <c r="Q10" s="44">
        <f t="shared" si="18"/>
        <v>8.4931506849315067E-2</v>
      </c>
      <c r="R10" s="44">
        <f t="shared" si="4"/>
        <v>490</v>
      </c>
      <c r="S10" s="44">
        <f t="shared" si="12"/>
        <v>16.333333333333332</v>
      </c>
      <c r="T10" s="44">
        <f t="shared" si="5"/>
        <v>1.3424657534246576</v>
      </c>
      <c r="U10" s="19" t="s">
        <v>15</v>
      </c>
      <c r="V10" s="19" t="s">
        <v>15</v>
      </c>
      <c r="W10" s="67" t="s">
        <v>15</v>
      </c>
      <c r="X10" s="68" t="s">
        <v>15</v>
      </c>
      <c r="Y10" s="68" t="s">
        <v>15</v>
      </c>
      <c r="Z10" s="19" t="s">
        <v>15</v>
      </c>
      <c r="AA10" s="19" t="s">
        <v>15</v>
      </c>
      <c r="AB10" s="19" t="s">
        <v>15</v>
      </c>
      <c r="AC10" s="19" t="s">
        <v>15</v>
      </c>
      <c r="AD10" s="67" t="s">
        <v>15</v>
      </c>
      <c r="AE10" s="68" t="s">
        <v>15</v>
      </c>
      <c r="AF10" s="68" t="s">
        <v>15</v>
      </c>
      <c r="AG10" s="19" t="s">
        <v>15</v>
      </c>
      <c r="AH10" s="19" t="s">
        <v>15</v>
      </c>
      <c r="AI10" s="26">
        <v>40431</v>
      </c>
      <c r="AJ10" s="26">
        <v>40483</v>
      </c>
      <c r="AK10" s="44">
        <f>DATEDIF(AI10,AJ10,"d")</f>
        <v>52</v>
      </c>
      <c r="AL10" s="44">
        <f>AK10/30</f>
        <v>1.7333333333333334</v>
      </c>
      <c r="AM10" s="44">
        <f t="shared" si="21"/>
        <v>0.14246575342465753</v>
      </c>
      <c r="AN10" s="26">
        <v>40087</v>
      </c>
      <c r="AO10" s="26">
        <v>40330</v>
      </c>
      <c r="AP10" s="44">
        <f>DATEDIF(AN10,AO10,"d")</f>
        <v>243</v>
      </c>
      <c r="AQ10" s="44">
        <f>AP10/30</f>
        <v>8.1</v>
      </c>
      <c r="AR10" s="44">
        <f t="shared" si="6"/>
        <v>0.66575342465753429</v>
      </c>
      <c r="AS10" s="64" t="s">
        <v>15</v>
      </c>
      <c r="AT10" s="64" t="s">
        <v>15</v>
      </c>
      <c r="AU10" s="44" t="s">
        <v>15</v>
      </c>
      <c r="AV10" s="44" t="s">
        <v>15</v>
      </c>
      <c r="AW10" s="44" t="s">
        <v>15</v>
      </c>
      <c r="AX10" s="20">
        <v>39406</v>
      </c>
      <c r="AY10" s="18">
        <v>40497</v>
      </c>
      <c r="AZ10" s="44">
        <f t="shared" si="15"/>
        <v>1091</v>
      </c>
      <c r="BA10" s="44">
        <f t="shared" si="16"/>
        <v>36.366666666666667</v>
      </c>
      <c r="BB10" s="44">
        <f t="shared" si="7"/>
        <v>2.989041095890411</v>
      </c>
      <c r="BC10" s="19" t="s">
        <v>15</v>
      </c>
      <c r="BD10" s="19" t="s">
        <v>15</v>
      </c>
      <c r="BE10" s="67" t="s">
        <v>15</v>
      </c>
      <c r="BF10" s="44" t="s">
        <v>15</v>
      </c>
      <c r="BG10" s="67" t="s">
        <v>15</v>
      </c>
      <c r="BH10" s="18">
        <v>40497</v>
      </c>
      <c r="BI10" s="44">
        <f t="shared" si="8"/>
        <v>490</v>
      </c>
      <c r="BJ10" s="44">
        <f t="shared" si="19"/>
        <v>16.333333333333332</v>
      </c>
      <c r="BK10" s="40">
        <f t="shared" si="20"/>
        <v>1.3424657534246576</v>
      </c>
      <c r="BL10" s="151"/>
      <c r="BM10" s="151"/>
    </row>
    <row r="11" spans="1:65" ht="152.25" customHeight="1" x14ac:dyDescent="0.2">
      <c r="A11" s="158" t="s">
        <v>31</v>
      </c>
      <c r="B11" s="7" t="s">
        <v>16</v>
      </c>
      <c r="C11" s="73" t="s">
        <v>132</v>
      </c>
      <c r="D11" s="7" t="s">
        <v>26</v>
      </c>
      <c r="E11" s="6">
        <v>40385</v>
      </c>
      <c r="F11" s="6">
        <v>41026</v>
      </c>
      <c r="G11" s="44">
        <f t="shared" ref="G11:G22" si="22">DATEDIF(E11,F11,"d")</f>
        <v>641</v>
      </c>
      <c r="H11" s="44">
        <f t="shared" ref="H11:H22" si="23">G11/30</f>
        <v>21.366666666666667</v>
      </c>
      <c r="I11" s="44">
        <f t="shared" si="17"/>
        <v>1.7561643835616438</v>
      </c>
      <c r="J11" s="6">
        <v>41411</v>
      </c>
      <c r="K11" s="44">
        <f>DATEDIF(F11,J11,"d")</f>
        <v>385</v>
      </c>
      <c r="L11" s="44">
        <f t="shared" si="1"/>
        <v>12.833333333333334</v>
      </c>
      <c r="M11" s="44">
        <f t="shared" si="2"/>
        <v>1.0547945205479452</v>
      </c>
      <c r="N11" s="6">
        <v>41451</v>
      </c>
      <c r="O11" s="44">
        <f t="shared" si="3"/>
        <v>40</v>
      </c>
      <c r="P11" s="44">
        <f t="shared" si="11"/>
        <v>1.3333333333333333</v>
      </c>
      <c r="Q11" s="44">
        <f t="shared" si="18"/>
        <v>0.1095890410958904</v>
      </c>
      <c r="R11" s="44">
        <f t="shared" si="4"/>
        <v>1066</v>
      </c>
      <c r="S11" s="44">
        <f t="shared" si="12"/>
        <v>35.533333333333331</v>
      </c>
      <c r="T11" s="44">
        <f t="shared" si="5"/>
        <v>2.9205479452054797</v>
      </c>
      <c r="U11" s="7" t="s">
        <v>15</v>
      </c>
      <c r="V11" s="7" t="s">
        <v>15</v>
      </c>
      <c r="W11" s="67" t="s">
        <v>15</v>
      </c>
      <c r="X11" s="68" t="s">
        <v>15</v>
      </c>
      <c r="Y11" s="68" t="s">
        <v>15</v>
      </c>
      <c r="Z11" s="6" t="s">
        <v>15</v>
      </c>
      <c r="AA11" s="6" t="s">
        <v>15</v>
      </c>
      <c r="AB11" s="7" t="s">
        <v>15</v>
      </c>
      <c r="AC11" s="7" t="s">
        <v>15</v>
      </c>
      <c r="AD11" s="67" t="s">
        <v>15</v>
      </c>
      <c r="AE11" s="68" t="s">
        <v>15</v>
      </c>
      <c r="AF11" s="68" t="s">
        <v>15</v>
      </c>
      <c r="AG11" s="8" t="s">
        <v>15</v>
      </c>
      <c r="AH11" s="9" t="s">
        <v>15</v>
      </c>
      <c r="AI11" s="7" t="s">
        <v>15</v>
      </c>
      <c r="AJ11" s="7" t="s">
        <v>15</v>
      </c>
      <c r="AK11" s="44" t="s">
        <v>15</v>
      </c>
      <c r="AL11" s="44" t="s">
        <v>15</v>
      </c>
      <c r="AM11" s="44" t="s">
        <v>15</v>
      </c>
      <c r="AN11" s="6">
        <v>40266</v>
      </c>
      <c r="AO11" s="6">
        <v>41262</v>
      </c>
      <c r="AP11" s="44">
        <f t="shared" si="13"/>
        <v>996</v>
      </c>
      <c r="AQ11" s="44">
        <f t="shared" si="14"/>
        <v>33.200000000000003</v>
      </c>
      <c r="AR11" s="44">
        <f t="shared" si="6"/>
        <v>2.7287671232876711</v>
      </c>
      <c r="AS11" s="74" t="s">
        <v>15</v>
      </c>
      <c r="AT11" s="74" t="s">
        <v>15</v>
      </c>
      <c r="AU11" s="44" t="s">
        <v>15</v>
      </c>
      <c r="AV11" s="44" t="s">
        <v>15</v>
      </c>
      <c r="AW11" s="44" t="s">
        <v>15</v>
      </c>
      <c r="AX11" s="16">
        <v>40137</v>
      </c>
      <c r="AY11" s="6">
        <v>41451</v>
      </c>
      <c r="AZ11" s="44">
        <f t="shared" si="15"/>
        <v>1314</v>
      </c>
      <c r="BA11" s="44">
        <f t="shared" si="16"/>
        <v>43.8</v>
      </c>
      <c r="BB11" s="44">
        <f t="shared" si="7"/>
        <v>3.6</v>
      </c>
      <c r="BC11" s="7" t="s">
        <v>15</v>
      </c>
      <c r="BD11" s="7" t="s">
        <v>15</v>
      </c>
      <c r="BE11" s="67" t="s">
        <v>15</v>
      </c>
      <c r="BF11" s="44" t="s">
        <v>15</v>
      </c>
      <c r="BG11" s="67" t="s">
        <v>15</v>
      </c>
      <c r="BH11" s="4">
        <v>41448</v>
      </c>
      <c r="BI11" s="44">
        <f t="shared" si="8"/>
        <v>1063</v>
      </c>
      <c r="BJ11" s="44">
        <f t="shared" si="19"/>
        <v>35.43333333333333</v>
      </c>
      <c r="BK11" s="40">
        <f t="shared" si="20"/>
        <v>2.9123287671232876</v>
      </c>
      <c r="BL11" s="151"/>
      <c r="BM11" s="151"/>
    </row>
    <row r="12" spans="1:65" s="10" customFormat="1" ht="102" customHeight="1" x14ac:dyDescent="0.25">
      <c r="A12" s="88" t="s">
        <v>99</v>
      </c>
      <c r="B12" s="22" t="s">
        <v>16</v>
      </c>
      <c r="C12" s="21" t="s">
        <v>32</v>
      </c>
      <c r="D12" s="22" t="s">
        <v>33</v>
      </c>
      <c r="E12" s="23">
        <v>39638</v>
      </c>
      <c r="F12" s="23">
        <v>40746</v>
      </c>
      <c r="G12" s="45">
        <f t="shared" si="22"/>
        <v>1108</v>
      </c>
      <c r="H12" s="45">
        <f t="shared" si="23"/>
        <v>36.93333333333333</v>
      </c>
      <c r="I12" s="45">
        <f t="shared" si="17"/>
        <v>3.0356164383561643</v>
      </c>
      <c r="J12" s="23">
        <v>41089</v>
      </c>
      <c r="K12" s="45">
        <f t="shared" ref="K12:K18" si="24">DATEDIF(F12,J12,"d")</f>
        <v>343</v>
      </c>
      <c r="L12" s="45">
        <f t="shared" si="1"/>
        <v>11.433333333333334</v>
      </c>
      <c r="M12" s="45">
        <f t="shared" si="2"/>
        <v>0.9397260273972603</v>
      </c>
      <c r="N12" s="23">
        <v>41191</v>
      </c>
      <c r="O12" s="45">
        <f t="shared" si="3"/>
        <v>102</v>
      </c>
      <c r="P12" s="45">
        <f t="shared" si="11"/>
        <v>3.4</v>
      </c>
      <c r="Q12" s="45">
        <f t="shared" si="18"/>
        <v>0.27945205479452057</v>
      </c>
      <c r="R12" s="45">
        <f t="shared" si="4"/>
        <v>1553</v>
      </c>
      <c r="S12" s="45">
        <f t="shared" si="12"/>
        <v>51.766666666666666</v>
      </c>
      <c r="T12" s="45">
        <f t="shared" si="5"/>
        <v>4.2547945205479456</v>
      </c>
      <c r="U12" s="22" t="s">
        <v>15</v>
      </c>
      <c r="V12" s="22" t="s">
        <v>15</v>
      </c>
      <c r="W12" s="38" t="s">
        <v>15</v>
      </c>
      <c r="X12" s="69" t="s">
        <v>15</v>
      </c>
      <c r="Y12" s="69" t="s">
        <v>15</v>
      </c>
      <c r="Z12" s="23" t="s">
        <v>15</v>
      </c>
      <c r="AA12" s="23" t="s">
        <v>15</v>
      </c>
      <c r="AB12" s="22" t="s">
        <v>15</v>
      </c>
      <c r="AC12" s="22" t="s">
        <v>15</v>
      </c>
      <c r="AD12" s="38" t="s">
        <v>15</v>
      </c>
      <c r="AE12" s="69" t="s">
        <v>15</v>
      </c>
      <c r="AF12" s="69" t="s">
        <v>15</v>
      </c>
      <c r="AG12" s="22" t="s">
        <v>15</v>
      </c>
      <c r="AH12" s="22" t="s">
        <v>15</v>
      </c>
      <c r="AI12" s="24">
        <v>41148</v>
      </c>
      <c r="AJ12" s="23">
        <v>41157</v>
      </c>
      <c r="AK12" s="45">
        <f>DATEDIF(AI12,AJ12,"d")</f>
        <v>9</v>
      </c>
      <c r="AL12" s="45">
        <f>AK12/30</f>
        <v>0.3</v>
      </c>
      <c r="AM12" s="45">
        <f t="shared" si="21"/>
        <v>2.4657534246575342E-2</v>
      </c>
      <c r="AN12" s="23">
        <v>39654</v>
      </c>
      <c r="AO12" s="23">
        <v>41144</v>
      </c>
      <c r="AP12" s="45">
        <f t="shared" si="13"/>
        <v>1490</v>
      </c>
      <c r="AQ12" s="45">
        <f t="shared" si="14"/>
        <v>49.666666666666664</v>
      </c>
      <c r="AR12" s="45">
        <f t="shared" si="6"/>
        <v>4.0821917808219181</v>
      </c>
      <c r="AS12" s="25" t="s">
        <v>15</v>
      </c>
      <c r="AT12" s="25" t="s">
        <v>15</v>
      </c>
      <c r="AU12" s="45" t="s">
        <v>15</v>
      </c>
      <c r="AV12" s="45" t="s">
        <v>15</v>
      </c>
      <c r="AW12" s="45" t="s">
        <v>15</v>
      </c>
      <c r="AX12" s="24">
        <v>39477</v>
      </c>
      <c r="AY12" s="23">
        <v>41191</v>
      </c>
      <c r="AZ12" s="45">
        <f>DATEDIF(AX12,AY12,"d")</f>
        <v>1714</v>
      </c>
      <c r="BA12" s="45">
        <f>AZ12/30</f>
        <v>57.133333333333333</v>
      </c>
      <c r="BB12" s="45">
        <f t="shared" si="7"/>
        <v>4.6958904109589037</v>
      </c>
      <c r="BC12" s="22" t="s">
        <v>15</v>
      </c>
      <c r="BD12" s="22" t="s">
        <v>15</v>
      </c>
      <c r="BE12" s="38" t="s">
        <v>15</v>
      </c>
      <c r="BF12" s="45" t="s">
        <v>15</v>
      </c>
      <c r="BG12" s="38" t="s">
        <v>15</v>
      </c>
      <c r="BH12" s="23">
        <v>41191</v>
      </c>
      <c r="BI12" s="45">
        <f t="shared" si="8"/>
        <v>1553</v>
      </c>
      <c r="BJ12" s="45">
        <f t="shared" si="19"/>
        <v>51.766666666666666</v>
      </c>
      <c r="BK12" s="39">
        <f t="shared" si="20"/>
        <v>4.2547945205479456</v>
      </c>
    </row>
    <row r="13" spans="1:65" ht="90" customHeight="1" x14ac:dyDescent="0.2">
      <c r="A13" s="157" t="s">
        <v>34</v>
      </c>
      <c r="B13" s="5" t="s">
        <v>35</v>
      </c>
      <c r="C13" s="71" t="s">
        <v>36</v>
      </c>
      <c r="D13" s="7" t="s">
        <v>37</v>
      </c>
      <c r="E13" s="4">
        <v>41109</v>
      </c>
      <c r="F13" s="4">
        <v>42258</v>
      </c>
      <c r="G13" s="44">
        <f t="shared" si="22"/>
        <v>1149</v>
      </c>
      <c r="H13" s="44">
        <f t="shared" si="23"/>
        <v>38.299999999999997</v>
      </c>
      <c r="I13" s="44">
        <f t="shared" si="17"/>
        <v>3.1479452054794521</v>
      </c>
      <c r="J13" s="4">
        <v>42369</v>
      </c>
      <c r="K13" s="44">
        <f t="shared" si="24"/>
        <v>111</v>
      </c>
      <c r="L13" s="44">
        <f t="shared" si="1"/>
        <v>3.7</v>
      </c>
      <c r="M13" s="44">
        <f t="shared" si="2"/>
        <v>0.30410958904109592</v>
      </c>
      <c r="N13" s="4">
        <v>42438</v>
      </c>
      <c r="O13" s="44">
        <f t="shared" si="3"/>
        <v>69</v>
      </c>
      <c r="P13" s="44">
        <f t="shared" si="11"/>
        <v>2.2999999999999998</v>
      </c>
      <c r="Q13" s="44">
        <f t="shared" si="18"/>
        <v>0.18904109589041096</v>
      </c>
      <c r="R13" s="44">
        <f t="shared" si="4"/>
        <v>1329</v>
      </c>
      <c r="S13" s="44">
        <f t="shared" si="12"/>
        <v>44.3</v>
      </c>
      <c r="T13" s="44">
        <f t="shared" si="5"/>
        <v>3.6410958904109587</v>
      </c>
      <c r="U13" s="5" t="s">
        <v>15</v>
      </c>
      <c r="V13" s="5" t="s">
        <v>15</v>
      </c>
      <c r="W13" s="67" t="s">
        <v>15</v>
      </c>
      <c r="X13" s="68" t="s">
        <v>15</v>
      </c>
      <c r="Y13" s="68" t="s">
        <v>15</v>
      </c>
      <c r="Z13" s="4" t="s">
        <v>15</v>
      </c>
      <c r="AA13" s="4" t="s">
        <v>15</v>
      </c>
      <c r="AB13" s="5" t="s">
        <v>15</v>
      </c>
      <c r="AC13" s="5" t="s">
        <v>15</v>
      </c>
      <c r="AD13" s="67" t="s">
        <v>15</v>
      </c>
      <c r="AE13" s="68" t="s">
        <v>15</v>
      </c>
      <c r="AF13" s="68" t="s">
        <v>15</v>
      </c>
      <c r="AG13" s="5" t="s">
        <v>15</v>
      </c>
      <c r="AH13" s="5" t="s">
        <v>15</v>
      </c>
      <c r="AI13" s="4">
        <v>41960</v>
      </c>
      <c r="AJ13" s="72">
        <v>42282</v>
      </c>
      <c r="AK13" s="44">
        <f>DATEDIF(AI13,AJ13,"d")</f>
        <v>322</v>
      </c>
      <c r="AL13" s="44">
        <f>AK13/30</f>
        <v>10.733333333333333</v>
      </c>
      <c r="AM13" s="44">
        <f t="shared" si="21"/>
        <v>0.88219178082191785</v>
      </c>
      <c r="AN13" s="4">
        <v>42263</v>
      </c>
      <c r="AO13" s="4">
        <v>42289</v>
      </c>
      <c r="AP13" s="44">
        <f t="shared" si="13"/>
        <v>26</v>
      </c>
      <c r="AQ13" s="44">
        <f t="shared" si="14"/>
        <v>0.8666666666666667</v>
      </c>
      <c r="AR13" s="44">
        <f t="shared" si="6"/>
        <v>7.1232876712328766E-2</v>
      </c>
      <c r="AS13" s="6">
        <v>40405</v>
      </c>
      <c r="AT13" s="4">
        <v>42438</v>
      </c>
      <c r="AU13" s="44">
        <f>DATEDIF(AS13,AT13,"d")</f>
        <v>2033</v>
      </c>
      <c r="AV13" s="44">
        <f>AU13/30</f>
        <v>67.766666666666666</v>
      </c>
      <c r="AW13" s="44">
        <f>AU13/365</f>
        <v>5.5698630136986305</v>
      </c>
      <c r="AX13" s="5" t="s">
        <v>15</v>
      </c>
      <c r="AY13" s="5" t="s">
        <v>15</v>
      </c>
      <c r="AZ13" s="44" t="s">
        <v>15</v>
      </c>
      <c r="BA13" s="44" t="s">
        <v>15</v>
      </c>
      <c r="BB13" s="44" t="s">
        <v>15</v>
      </c>
      <c r="BC13" s="5" t="s">
        <v>15</v>
      </c>
      <c r="BD13" s="5" t="s">
        <v>15</v>
      </c>
      <c r="BE13" s="67" t="s">
        <v>15</v>
      </c>
      <c r="BF13" s="44" t="s">
        <v>15</v>
      </c>
      <c r="BG13" s="67" t="s">
        <v>15</v>
      </c>
      <c r="BH13" s="4">
        <v>42438</v>
      </c>
      <c r="BI13" s="44">
        <f t="shared" si="8"/>
        <v>1329</v>
      </c>
      <c r="BJ13" s="44">
        <f t="shared" si="19"/>
        <v>44.3</v>
      </c>
      <c r="BK13" s="40">
        <f t="shared" si="20"/>
        <v>3.6410958904109587</v>
      </c>
      <c r="BL13" s="151"/>
      <c r="BM13" s="151"/>
    </row>
    <row r="14" spans="1:65" ht="99" customHeight="1" x14ac:dyDescent="0.2">
      <c r="A14" s="156" t="s">
        <v>38</v>
      </c>
      <c r="B14" s="19" t="s">
        <v>39</v>
      </c>
      <c r="C14" s="70" t="s">
        <v>40</v>
      </c>
      <c r="D14" s="19" t="s">
        <v>41</v>
      </c>
      <c r="E14" s="18">
        <v>40192</v>
      </c>
      <c r="F14" s="18">
        <v>40857</v>
      </c>
      <c r="G14" s="44">
        <f t="shared" si="22"/>
        <v>665</v>
      </c>
      <c r="H14" s="44">
        <f t="shared" si="23"/>
        <v>22.166666666666668</v>
      </c>
      <c r="I14" s="44">
        <f t="shared" si="17"/>
        <v>1.821917808219178</v>
      </c>
      <c r="J14" s="18">
        <v>41264</v>
      </c>
      <c r="K14" s="44">
        <f t="shared" si="24"/>
        <v>407</v>
      </c>
      <c r="L14" s="44">
        <f t="shared" si="1"/>
        <v>13.566666666666666</v>
      </c>
      <c r="M14" s="44">
        <f t="shared" si="2"/>
        <v>1.1150684931506849</v>
      </c>
      <c r="N14" s="18">
        <v>41424</v>
      </c>
      <c r="O14" s="44">
        <f t="shared" si="3"/>
        <v>160</v>
      </c>
      <c r="P14" s="44">
        <f t="shared" si="11"/>
        <v>5.333333333333333</v>
      </c>
      <c r="Q14" s="44">
        <f t="shared" si="18"/>
        <v>0.43835616438356162</v>
      </c>
      <c r="R14" s="44">
        <f t="shared" si="4"/>
        <v>1232</v>
      </c>
      <c r="S14" s="44">
        <f t="shared" si="12"/>
        <v>41.06666666666667</v>
      </c>
      <c r="T14" s="44">
        <f t="shared" si="5"/>
        <v>3.3753424657534246</v>
      </c>
      <c r="U14" s="19" t="s">
        <v>15</v>
      </c>
      <c r="V14" s="19" t="s">
        <v>15</v>
      </c>
      <c r="W14" s="67" t="s">
        <v>15</v>
      </c>
      <c r="X14" s="68" t="s">
        <v>15</v>
      </c>
      <c r="Y14" s="68" t="s">
        <v>15</v>
      </c>
      <c r="Z14" s="18" t="s">
        <v>15</v>
      </c>
      <c r="AA14" s="18" t="s">
        <v>15</v>
      </c>
      <c r="AB14" s="19" t="s">
        <v>15</v>
      </c>
      <c r="AC14" s="19" t="s">
        <v>15</v>
      </c>
      <c r="AD14" s="67" t="s">
        <v>15</v>
      </c>
      <c r="AE14" s="68" t="s">
        <v>15</v>
      </c>
      <c r="AF14" s="68" t="s">
        <v>15</v>
      </c>
      <c r="AG14" s="64" t="s">
        <v>15</v>
      </c>
      <c r="AH14" s="64" t="s">
        <v>15</v>
      </c>
      <c r="AI14" s="64" t="s">
        <v>15</v>
      </c>
      <c r="AJ14" s="64" t="s">
        <v>15</v>
      </c>
      <c r="AK14" s="44" t="s">
        <v>15</v>
      </c>
      <c r="AL14" s="44" t="s">
        <v>15</v>
      </c>
      <c r="AM14" s="44" t="s">
        <v>15</v>
      </c>
      <c r="AN14" s="18">
        <v>40071</v>
      </c>
      <c r="AO14" s="26">
        <v>40527</v>
      </c>
      <c r="AP14" s="44">
        <f t="shared" si="13"/>
        <v>456</v>
      </c>
      <c r="AQ14" s="44">
        <f t="shared" si="14"/>
        <v>15.2</v>
      </c>
      <c r="AR14" s="44">
        <f t="shared" si="6"/>
        <v>1.2493150684931507</v>
      </c>
      <c r="AS14" s="64" t="s">
        <v>15</v>
      </c>
      <c r="AT14" s="64" t="s">
        <v>15</v>
      </c>
      <c r="AU14" s="44" t="s">
        <v>15</v>
      </c>
      <c r="AV14" s="44" t="s">
        <v>15</v>
      </c>
      <c r="AW14" s="44" t="s">
        <v>15</v>
      </c>
      <c r="AX14" s="26">
        <v>39595</v>
      </c>
      <c r="AY14" s="26">
        <v>41424</v>
      </c>
      <c r="AZ14" s="44">
        <f>DATEDIF(AX14,AY14,"d")</f>
        <v>1829</v>
      </c>
      <c r="BA14" s="44">
        <f>AZ14/30</f>
        <v>60.966666666666669</v>
      </c>
      <c r="BB14" s="44">
        <f>AZ14/365</f>
        <v>5.0109589041095894</v>
      </c>
      <c r="BC14" s="19" t="s">
        <v>15</v>
      </c>
      <c r="BD14" s="19" t="s">
        <v>15</v>
      </c>
      <c r="BE14" s="67" t="s">
        <v>15</v>
      </c>
      <c r="BF14" s="44" t="s">
        <v>15</v>
      </c>
      <c r="BG14" s="67" t="s">
        <v>15</v>
      </c>
      <c r="BH14" s="18">
        <v>41424</v>
      </c>
      <c r="BI14" s="44">
        <f t="shared" si="8"/>
        <v>1232</v>
      </c>
      <c r="BJ14" s="44">
        <f t="shared" si="19"/>
        <v>41.06666666666667</v>
      </c>
      <c r="BK14" s="40">
        <f t="shared" si="20"/>
        <v>3.3753424657534246</v>
      </c>
      <c r="BL14" s="151"/>
      <c r="BM14" s="151"/>
    </row>
    <row r="15" spans="1:65" ht="103.5" customHeight="1" x14ac:dyDescent="0.2">
      <c r="A15" s="157" t="s">
        <v>100</v>
      </c>
      <c r="B15" s="5" t="s">
        <v>39</v>
      </c>
      <c r="C15" s="71" t="s">
        <v>42</v>
      </c>
      <c r="D15" s="5" t="s">
        <v>43</v>
      </c>
      <c r="E15" s="4">
        <v>40266</v>
      </c>
      <c r="F15" s="4">
        <v>40473</v>
      </c>
      <c r="G15" s="44">
        <f t="shared" si="22"/>
        <v>207</v>
      </c>
      <c r="H15" s="44">
        <f t="shared" si="23"/>
        <v>6.9</v>
      </c>
      <c r="I15" s="44">
        <f t="shared" si="17"/>
        <v>0.56712328767123288</v>
      </c>
      <c r="J15" s="4">
        <v>40704</v>
      </c>
      <c r="K15" s="44">
        <f t="shared" si="24"/>
        <v>231</v>
      </c>
      <c r="L15" s="44">
        <f t="shared" si="1"/>
        <v>7.7</v>
      </c>
      <c r="M15" s="44">
        <f t="shared" si="2"/>
        <v>0.63287671232876708</v>
      </c>
      <c r="N15" s="4">
        <v>40885</v>
      </c>
      <c r="O15" s="44">
        <f t="shared" si="3"/>
        <v>181</v>
      </c>
      <c r="P15" s="44">
        <f t="shared" si="11"/>
        <v>6.0333333333333332</v>
      </c>
      <c r="Q15" s="44">
        <f t="shared" si="18"/>
        <v>0.49589041095890413</v>
      </c>
      <c r="R15" s="44">
        <f t="shared" si="4"/>
        <v>619</v>
      </c>
      <c r="S15" s="44">
        <f t="shared" si="12"/>
        <v>20.633333333333333</v>
      </c>
      <c r="T15" s="44">
        <f t="shared" si="5"/>
        <v>1.6958904109589041</v>
      </c>
      <c r="U15" s="5" t="s">
        <v>15</v>
      </c>
      <c r="V15" s="5" t="s">
        <v>15</v>
      </c>
      <c r="W15" s="67" t="s">
        <v>15</v>
      </c>
      <c r="X15" s="68" t="s">
        <v>15</v>
      </c>
      <c r="Y15" s="68" t="s">
        <v>15</v>
      </c>
      <c r="Z15" s="4" t="s">
        <v>15</v>
      </c>
      <c r="AA15" s="4" t="s">
        <v>15</v>
      </c>
      <c r="AB15" s="5" t="s">
        <v>15</v>
      </c>
      <c r="AC15" s="5" t="s">
        <v>15</v>
      </c>
      <c r="AD15" s="67" t="s">
        <v>15</v>
      </c>
      <c r="AE15" s="68" t="s">
        <v>15</v>
      </c>
      <c r="AF15" s="68" t="s">
        <v>15</v>
      </c>
      <c r="AG15" s="5" t="s">
        <v>15</v>
      </c>
      <c r="AH15" s="5" t="s">
        <v>15</v>
      </c>
      <c r="AI15" s="72">
        <v>40561</v>
      </c>
      <c r="AJ15" s="72">
        <v>40570</v>
      </c>
      <c r="AK15" s="44">
        <f>DATEDIF(AI15,AJ15,"d")</f>
        <v>9</v>
      </c>
      <c r="AL15" s="44">
        <f>AK15/30</f>
        <v>0.3</v>
      </c>
      <c r="AM15" s="44">
        <f t="shared" si="21"/>
        <v>2.4657534246575342E-2</v>
      </c>
      <c r="AN15" s="4">
        <v>40238</v>
      </c>
      <c r="AO15" s="72">
        <v>40575</v>
      </c>
      <c r="AP15" s="44">
        <f>DATEDIF(AN15,AO15,"d")</f>
        <v>337</v>
      </c>
      <c r="AQ15" s="44">
        <f>AP15/30</f>
        <v>11.233333333333333</v>
      </c>
      <c r="AR15" s="44">
        <f t="shared" si="6"/>
        <v>0.92328767123287669</v>
      </c>
      <c r="AS15" s="74" t="s">
        <v>15</v>
      </c>
      <c r="AT15" s="74" t="s">
        <v>15</v>
      </c>
      <c r="AU15" s="44" t="s">
        <v>15</v>
      </c>
      <c r="AV15" s="44" t="s">
        <v>15</v>
      </c>
      <c r="AW15" s="44" t="s">
        <v>15</v>
      </c>
      <c r="AX15" s="72">
        <v>39945</v>
      </c>
      <c r="AY15" s="4">
        <v>40885</v>
      </c>
      <c r="AZ15" s="44">
        <f>DATEDIF(AX15,AY15,"d")</f>
        <v>940</v>
      </c>
      <c r="BA15" s="44">
        <f>AZ15/30</f>
        <v>31.333333333333332</v>
      </c>
      <c r="BB15" s="44">
        <f>AZ15/365</f>
        <v>2.5753424657534247</v>
      </c>
      <c r="BC15" s="5" t="s">
        <v>15</v>
      </c>
      <c r="BD15" s="5" t="s">
        <v>15</v>
      </c>
      <c r="BE15" s="67" t="s">
        <v>15</v>
      </c>
      <c r="BF15" s="44" t="s">
        <v>15</v>
      </c>
      <c r="BG15" s="67" t="s">
        <v>15</v>
      </c>
      <c r="BH15" s="4">
        <v>40885</v>
      </c>
      <c r="BI15" s="44">
        <f t="shared" si="8"/>
        <v>619</v>
      </c>
      <c r="BJ15" s="44">
        <f t="shared" si="19"/>
        <v>20.633333333333333</v>
      </c>
      <c r="BK15" s="40">
        <f t="shared" si="20"/>
        <v>1.6958904109589041</v>
      </c>
      <c r="BL15" s="151"/>
      <c r="BM15" s="151"/>
    </row>
    <row r="16" spans="1:65" ht="118.5" customHeight="1" x14ac:dyDescent="0.2">
      <c r="A16" s="156" t="s">
        <v>101</v>
      </c>
      <c r="B16" s="19" t="s">
        <v>39</v>
      </c>
      <c r="C16" s="70" t="s">
        <v>44</v>
      </c>
      <c r="D16" s="19" t="s">
        <v>45</v>
      </c>
      <c r="E16" s="18">
        <v>40018</v>
      </c>
      <c r="F16" s="18">
        <v>40382</v>
      </c>
      <c r="G16" s="44">
        <f t="shared" si="22"/>
        <v>364</v>
      </c>
      <c r="H16" s="44">
        <f t="shared" si="23"/>
        <v>12.133333333333333</v>
      </c>
      <c r="I16" s="44">
        <f t="shared" si="17"/>
        <v>0.99726027397260275</v>
      </c>
      <c r="J16" s="18">
        <v>41068</v>
      </c>
      <c r="K16" s="44">
        <f t="shared" si="24"/>
        <v>686</v>
      </c>
      <c r="L16" s="44">
        <f t="shared" si="1"/>
        <v>22.866666666666667</v>
      </c>
      <c r="M16" s="44">
        <f t="shared" si="2"/>
        <v>1.8794520547945206</v>
      </c>
      <c r="N16" s="18">
        <v>41163</v>
      </c>
      <c r="O16" s="44">
        <f t="shared" si="3"/>
        <v>95</v>
      </c>
      <c r="P16" s="44">
        <f t="shared" si="11"/>
        <v>3.1666666666666665</v>
      </c>
      <c r="Q16" s="44">
        <f t="shared" si="18"/>
        <v>0.26027397260273971</v>
      </c>
      <c r="R16" s="44">
        <f t="shared" si="4"/>
        <v>1145</v>
      </c>
      <c r="S16" s="44">
        <f t="shared" si="12"/>
        <v>38.166666666666664</v>
      </c>
      <c r="T16" s="44">
        <f t="shared" si="5"/>
        <v>3.1369863013698631</v>
      </c>
      <c r="U16" s="26" t="s">
        <v>15</v>
      </c>
      <c r="V16" s="26" t="s">
        <v>15</v>
      </c>
      <c r="W16" s="67" t="s">
        <v>15</v>
      </c>
      <c r="X16" s="68" t="s">
        <v>15</v>
      </c>
      <c r="Y16" s="68" t="s">
        <v>15</v>
      </c>
      <c r="Z16" s="26" t="s">
        <v>15</v>
      </c>
      <c r="AA16" s="26" t="s">
        <v>15</v>
      </c>
      <c r="AB16" s="26" t="s">
        <v>15</v>
      </c>
      <c r="AC16" s="26" t="s">
        <v>15</v>
      </c>
      <c r="AD16" s="67" t="s">
        <v>15</v>
      </c>
      <c r="AE16" s="68" t="s">
        <v>15</v>
      </c>
      <c r="AF16" s="68" t="s">
        <v>15</v>
      </c>
      <c r="AG16" s="26">
        <v>40947</v>
      </c>
      <c r="AH16" s="26">
        <v>40983</v>
      </c>
      <c r="AI16" s="64" t="s">
        <v>15</v>
      </c>
      <c r="AJ16" s="64" t="s">
        <v>15</v>
      </c>
      <c r="AK16" s="44">
        <f>DATEDIF(AG16,AH16,"d")</f>
        <v>36</v>
      </c>
      <c r="AL16" s="44">
        <f>AK16/30</f>
        <v>1.2</v>
      </c>
      <c r="AM16" s="44">
        <f t="shared" si="21"/>
        <v>9.8630136986301367E-2</v>
      </c>
      <c r="AN16" s="26">
        <v>40101</v>
      </c>
      <c r="AO16" s="26">
        <v>40424</v>
      </c>
      <c r="AP16" s="44">
        <f t="shared" ref="AP16:AP22" si="25">DATEDIF(AN16,AO16,"d")</f>
        <v>323</v>
      </c>
      <c r="AQ16" s="44">
        <f t="shared" ref="AQ16:AQ22" si="26">AP16/30</f>
        <v>10.766666666666667</v>
      </c>
      <c r="AR16" s="44">
        <f t="shared" si="6"/>
        <v>0.8849315068493151</v>
      </c>
      <c r="AS16" s="64" t="s">
        <v>15</v>
      </c>
      <c r="AT16" s="64" t="s">
        <v>15</v>
      </c>
      <c r="AU16" s="44" t="s">
        <v>15</v>
      </c>
      <c r="AV16" s="44" t="s">
        <v>15</v>
      </c>
      <c r="AW16" s="44" t="s">
        <v>15</v>
      </c>
      <c r="AX16" s="19" t="s">
        <v>15</v>
      </c>
      <c r="AY16" s="19" t="s">
        <v>15</v>
      </c>
      <c r="AZ16" s="44" t="s">
        <v>15</v>
      </c>
      <c r="BA16" s="44" t="s">
        <v>15</v>
      </c>
      <c r="BB16" s="44" t="s">
        <v>15</v>
      </c>
      <c r="BC16" s="26" t="s">
        <v>15</v>
      </c>
      <c r="BD16" s="64" t="s">
        <v>15</v>
      </c>
      <c r="BE16" s="67" t="s">
        <v>15</v>
      </c>
      <c r="BF16" s="44" t="s">
        <v>15</v>
      </c>
      <c r="BG16" s="67" t="s">
        <v>15</v>
      </c>
      <c r="BH16" s="18">
        <v>41163</v>
      </c>
      <c r="BI16" s="44">
        <f t="shared" si="8"/>
        <v>1145</v>
      </c>
      <c r="BJ16" s="44">
        <f t="shared" si="19"/>
        <v>38.166666666666664</v>
      </c>
      <c r="BK16" s="40">
        <f t="shared" si="20"/>
        <v>3.1369863013698631</v>
      </c>
      <c r="BL16" s="151"/>
      <c r="BM16" s="151"/>
    </row>
    <row r="17" spans="1:65" ht="114" customHeight="1" x14ac:dyDescent="0.2">
      <c r="A17" s="159" t="s">
        <v>102</v>
      </c>
      <c r="B17" s="9" t="s">
        <v>46</v>
      </c>
      <c r="C17" s="75" t="s">
        <v>47</v>
      </c>
      <c r="D17" s="9" t="s">
        <v>48</v>
      </c>
      <c r="E17" s="8">
        <v>39799</v>
      </c>
      <c r="F17" s="8">
        <v>40542</v>
      </c>
      <c r="G17" s="44">
        <f t="shared" si="22"/>
        <v>743</v>
      </c>
      <c r="H17" s="44">
        <f t="shared" si="23"/>
        <v>24.766666666666666</v>
      </c>
      <c r="I17" s="44">
        <f t="shared" si="17"/>
        <v>2.0356164383561643</v>
      </c>
      <c r="J17" s="8">
        <v>40949</v>
      </c>
      <c r="K17" s="44">
        <f t="shared" si="24"/>
        <v>407</v>
      </c>
      <c r="L17" s="44">
        <f t="shared" si="1"/>
        <v>13.566666666666666</v>
      </c>
      <c r="M17" s="44">
        <f t="shared" si="2"/>
        <v>1.1150684931506849</v>
      </c>
      <c r="N17" s="8">
        <v>41809</v>
      </c>
      <c r="O17" s="44">
        <f t="shared" si="3"/>
        <v>860</v>
      </c>
      <c r="P17" s="44">
        <f t="shared" si="11"/>
        <v>28.666666666666668</v>
      </c>
      <c r="Q17" s="44">
        <f t="shared" si="18"/>
        <v>2.3561643835616439</v>
      </c>
      <c r="R17" s="44">
        <f t="shared" si="4"/>
        <v>2010</v>
      </c>
      <c r="S17" s="44">
        <f t="shared" si="12"/>
        <v>67</v>
      </c>
      <c r="T17" s="44">
        <f t="shared" si="5"/>
        <v>5.506849315068493</v>
      </c>
      <c r="U17" s="9" t="s">
        <v>15</v>
      </c>
      <c r="V17" s="9" t="s">
        <v>15</v>
      </c>
      <c r="W17" s="67" t="s">
        <v>15</v>
      </c>
      <c r="X17" s="68" t="s">
        <v>15</v>
      </c>
      <c r="Y17" s="68" t="s">
        <v>15</v>
      </c>
      <c r="Z17" s="8" t="s">
        <v>15</v>
      </c>
      <c r="AA17" s="8" t="s">
        <v>15</v>
      </c>
      <c r="AB17" s="9" t="s">
        <v>15</v>
      </c>
      <c r="AC17" s="9" t="s">
        <v>15</v>
      </c>
      <c r="AD17" s="67" t="s">
        <v>15</v>
      </c>
      <c r="AE17" s="68" t="s">
        <v>15</v>
      </c>
      <c r="AF17" s="68" t="s">
        <v>15</v>
      </c>
      <c r="AG17" s="8">
        <v>40654</v>
      </c>
      <c r="AH17" s="9" t="s">
        <v>15</v>
      </c>
      <c r="AI17" s="72">
        <v>40744</v>
      </c>
      <c r="AJ17" s="72">
        <v>41009</v>
      </c>
      <c r="AK17" s="44">
        <f>DATEDIF(AI17,AJ17,"d")</f>
        <v>265</v>
      </c>
      <c r="AL17" s="44">
        <f>AK17/30</f>
        <v>8.8333333333333339</v>
      </c>
      <c r="AM17" s="44">
        <f t="shared" si="21"/>
        <v>0.72602739726027399</v>
      </c>
      <c r="AN17" s="8">
        <v>39340</v>
      </c>
      <c r="AO17" s="8">
        <v>40813</v>
      </c>
      <c r="AP17" s="44">
        <f t="shared" si="25"/>
        <v>1473</v>
      </c>
      <c r="AQ17" s="44">
        <f t="shared" si="26"/>
        <v>49.1</v>
      </c>
      <c r="AR17" s="44">
        <f t="shared" si="6"/>
        <v>4.0356164383561648</v>
      </c>
      <c r="AS17" s="9" t="s">
        <v>15</v>
      </c>
      <c r="AT17" s="9" t="s">
        <v>15</v>
      </c>
      <c r="AU17" s="44" t="s">
        <v>15</v>
      </c>
      <c r="AV17" s="44" t="s">
        <v>15</v>
      </c>
      <c r="AW17" s="44" t="s">
        <v>15</v>
      </c>
      <c r="AX17" s="72">
        <v>39887</v>
      </c>
      <c r="AY17" s="72">
        <v>43313</v>
      </c>
      <c r="AZ17" s="44">
        <f>DATEDIF(AX17,AY17,"d")</f>
        <v>3426</v>
      </c>
      <c r="BA17" s="44">
        <f>AZ17/30</f>
        <v>114.2</v>
      </c>
      <c r="BB17" s="44">
        <f>AZ17/365</f>
        <v>9.3863013698630144</v>
      </c>
      <c r="BC17" s="9" t="s">
        <v>15</v>
      </c>
      <c r="BD17" s="9" t="s">
        <v>15</v>
      </c>
      <c r="BE17" s="67" t="s">
        <v>15</v>
      </c>
      <c r="BF17" s="44" t="s">
        <v>15</v>
      </c>
      <c r="BG17" s="67" t="s">
        <v>15</v>
      </c>
      <c r="BH17" s="4">
        <v>43313</v>
      </c>
      <c r="BI17" s="44">
        <f t="shared" si="8"/>
        <v>3514</v>
      </c>
      <c r="BJ17" s="44">
        <f t="shared" si="19"/>
        <v>117.13333333333334</v>
      </c>
      <c r="BK17" s="40">
        <f t="shared" si="20"/>
        <v>9.6273972602739732</v>
      </c>
      <c r="BL17" s="151"/>
      <c r="BM17" s="151"/>
    </row>
    <row r="18" spans="1:65" ht="99" customHeight="1" x14ac:dyDescent="0.2">
      <c r="A18" s="156" t="s">
        <v>103</v>
      </c>
      <c r="B18" s="19" t="s">
        <v>16</v>
      </c>
      <c r="C18" s="80" t="s">
        <v>134</v>
      </c>
      <c r="D18" s="19" t="s">
        <v>49</v>
      </c>
      <c r="E18" s="18">
        <v>39738</v>
      </c>
      <c r="F18" s="18">
        <v>40270</v>
      </c>
      <c r="G18" s="44">
        <f t="shared" si="22"/>
        <v>532</v>
      </c>
      <c r="H18" s="44">
        <f t="shared" si="23"/>
        <v>17.733333333333334</v>
      </c>
      <c r="I18" s="44">
        <f t="shared" si="17"/>
        <v>1.4575342465753425</v>
      </c>
      <c r="J18" s="18">
        <v>40396</v>
      </c>
      <c r="K18" s="44">
        <f t="shared" si="24"/>
        <v>126</v>
      </c>
      <c r="L18" s="44">
        <f t="shared" si="1"/>
        <v>4.2</v>
      </c>
      <c r="M18" s="44">
        <f t="shared" si="2"/>
        <v>0.34520547945205482</v>
      </c>
      <c r="N18" s="18">
        <v>40471</v>
      </c>
      <c r="O18" s="44">
        <f t="shared" si="3"/>
        <v>75</v>
      </c>
      <c r="P18" s="44">
        <f t="shared" si="11"/>
        <v>2.5</v>
      </c>
      <c r="Q18" s="44">
        <f t="shared" si="18"/>
        <v>0.20547945205479451</v>
      </c>
      <c r="R18" s="44">
        <f t="shared" si="4"/>
        <v>733</v>
      </c>
      <c r="S18" s="44">
        <f t="shared" si="12"/>
        <v>24.433333333333334</v>
      </c>
      <c r="T18" s="44">
        <f t="shared" si="5"/>
        <v>2.0082191780821916</v>
      </c>
      <c r="U18" s="19" t="s">
        <v>15</v>
      </c>
      <c r="V18" s="19" t="s">
        <v>15</v>
      </c>
      <c r="W18" s="67" t="s">
        <v>15</v>
      </c>
      <c r="X18" s="68" t="s">
        <v>15</v>
      </c>
      <c r="Y18" s="68" t="s">
        <v>15</v>
      </c>
      <c r="Z18" s="18" t="s">
        <v>15</v>
      </c>
      <c r="AA18" s="18" t="s">
        <v>15</v>
      </c>
      <c r="AB18" s="19" t="s">
        <v>15</v>
      </c>
      <c r="AC18" s="19" t="s">
        <v>15</v>
      </c>
      <c r="AD18" s="67" t="s">
        <v>15</v>
      </c>
      <c r="AE18" s="68" t="s">
        <v>15</v>
      </c>
      <c r="AF18" s="68" t="s">
        <v>15</v>
      </c>
      <c r="AG18" s="64" t="s">
        <v>15</v>
      </c>
      <c r="AH18" s="64" t="s">
        <v>15</v>
      </c>
      <c r="AI18" s="26">
        <v>40378</v>
      </c>
      <c r="AJ18" s="64" t="s">
        <v>15</v>
      </c>
      <c r="AK18" s="44" t="s">
        <v>15</v>
      </c>
      <c r="AL18" s="44" t="s">
        <v>15</v>
      </c>
      <c r="AM18" s="44" t="s">
        <v>15</v>
      </c>
      <c r="AN18" s="26">
        <v>40148</v>
      </c>
      <c r="AO18" s="26">
        <v>40443</v>
      </c>
      <c r="AP18" s="44">
        <f t="shared" si="25"/>
        <v>295</v>
      </c>
      <c r="AQ18" s="44">
        <f t="shared" si="26"/>
        <v>9.8333333333333339</v>
      </c>
      <c r="AR18" s="44">
        <f t="shared" si="6"/>
        <v>0.80821917808219179</v>
      </c>
      <c r="AS18" s="64" t="s">
        <v>15</v>
      </c>
      <c r="AT18" s="64" t="s">
        <v>15</v>
      </c>
      <c r="AU18" s="44" t="s">
        <v>15</v>
      </c>
      <c r="AV18" s="44" t="s">
        <v>15</v>
      </c>
      <c r="AW18" s="44" t="s">
        <v>15</v>
      </c>
      <c r="AX18" s="26">
        <v>39629</v>
      </c>
      <c r="AY18" s="26">
        <v>40471</v>
      </c>
      <c r="AZ18" s="44">
        <f>DATEDIF(AX18,AY18,"d")</f>
        <v>842</v>
      </c>
      <c r="BA18" s="44">
        <f>AZ18/30</f>
        <v>28.066666666666666</v>
      </c>
      <c r="BB18" s="44">
        <f>AZ18/365</f>
        <v>2.3068493150684932</v>
      </c>
      <c r="BC18" s="19" t="s">
        <v>15</v>
      </c>
      <c r="BD18" s="19" t="s">
        <v>15</v>
      </c>
      <c r="BE18" s="67" t="s">
        <v>15</v>
      </c>
      <c r="BF18" s="44" t="s">
        <v>15</v>
      </c>
      <c r="BG18" s="67" t="s">
        <v>15</v>
      </c>
      <c r="BH18" s="18">
        <v>40471</v>
      </c>
      <c r="BI18" s="44">
        <f t="shared" si="8"/>
        <v>733</v>
      </c>
      <c r="BJ18" s="44">
        <f t="shared" si="19"/>
        <v>24.433333333333334</v>
      </c>
      <c r="BK18" s="40">
        <f t="shared" si="20"/>
        <v>2.0082191780821916</v>
      </c>
      <c r="BL18" s="151"/>
      <c r="BM18" s="151"/>
    </row>
    <row r="19" spans="1:65" ht="102" customHeight="1" x14ac:dyDescent="0.2">
      <c r="A19" s="157" t="s">
        <v>104</v>
      </c>
      <c r="B19" s="7" t="s">
        <v>16</v>
      </c>
      <c r="C19" s="71" t="s">
        <v>59</v>
      </c>
      <c r="D19" s="7" t="s">
        <v>50</v>
      </c>
      <c r="E19" s="4">
        <v>40140</v>
      </c>
      <c r="F19" s="4">
        <v>40256</v>
      </c>
      <c r="G19" s="44">
        <f t="shared" si="22"/>
        <v>116</v>
      </c>
      <c r="H19" s="44">
        <f t="shared" si="23"/>
        <v>3.8666666666666667</v>
      </c>
      <c r="I19" s="44">
        <f t="shared" si="17"/>
        <v>0.31780821917808222</v>
      </c>
      <c r="J19" s="4">
        <v>40410</v>
      </c>
      <c r="K19" s="44">
        <f>DATEDIF(F19,J19,"d")</f>
        <v>154</v>
      </c>
      <c r="L19" s="44">
        <f t="shared" si="1"/>
        <v>5.1333333333333337</v>
      </c>
      <c r="M19" s="44">
        <f t="shared" si="2"/>
        <v>0.42191780821917807</v>
      </c>
      <c r="N19" s="4">
        <v>40473</v>
      </c>
      <c r="O19" s="44">
        <f t="shared" si="3"/>
        <v>63</v>
      </c>
      <c r="P19" s="44">
        <f t="shared" si="11"/>
        <v>2.1</v>
      </c>
      <c r="Q19" s="44">
        <f t="shared" si="18"/>
        <v>0.17260273972602741</v>
      </c>
      <c r="R19" s="44">
        <f t="shared" si="4"/>
        <v>333</v>
      </c>
      <c r="S19" s="44">
        <f t="shared" si="12"/>
        <v>11.1</v>
      </c>
      <c r="T19" s="44">
        <f t="shared" si="5"/>
        <v>0.9123287671232877</v>
      </c>
      <c r="U19" s="5" t="s">
        <v>15</v>
      </c>
      <c r="V19" s="5" t="s">
        <v>15</v>
      </c>
      <c r="W19" s="67" t="s">
        <v>15</v>
      </c>
      <c r="X19" s="68" t="s">
        <v>15</v>
      </c>
      <c r="Y19" s="68" t="s">
        <v>15</v>
      </c>
      <c r="Z19" s="5" t="s">
        <v>15</v>
      </c>
      <c r="AA19" s="5" t="s">
        <v>15</v>
      </c>
      <c r="AB19" s="5" t="s">
        <v>15</v>
      </c>
      <c r="AC19" s="5" t="s">
        <v>15</v>
      </c>
      <c r="AD19" s="67" t="s">
        <v>15</v>
      </c>
      <c r="AE19" s="68" t="s">
        <v>15</v>
      </c>
      <c r="AF19" s="68" t="s">
        <v>15</v>
      </c>
      <c r="AG19" s="76" t="s">
        <v>15</v>
      </c>
      <c r="AH19" s="76" t="s">
        <v>15</v>
      </c>
      <c r="AI19" s="77">
        <v>40386</v>
      </c>
      <c r="AJ19" s="77">
        <v>40459</v>
      </c>
      <c r="AK19" s="44">
        <f>DATEDIF(AI19,AJ19,"d")</f>
        <v>73</v>
      </c>
      <c r="AL19" s="44">
        <f>AK19/30</f>
        <v>2.4333333333333331</v>
      </c>
      <c r="AM19" s="44">
        <f t="shared" si="21"/>
        <v>0.2</v>
      </c>
      <c r="AN19" s="72">
        <v>41451</v>
      </c>
      <c r="AO19" s="72">
        <v>41596</v>
      </c>
      <c r="AP19" s="44">
        <f t="shared" si="25"/>
        <v>145</v>
      </c>
      <c r="AQ19" s="44">
        <f t="shared" si="26"/>
        <v>4.833333333333333</v>
      </c>
      <c r="AR19" s="44">
        <f t="shared" si="6"/>
        <v>0.39726027397260272</v>
      </c>
      <c r="AS19" s="9" t="s">
        <v>15</v>
      </c>
      <c r="AT19" s="9" t="s">
        <v>15</v>
      </c>
      <c r="AU19" s="44" t="s">
        <v>15</v>
      </c>
      <c r="AV19" s="44" t="s">
        <v>15</v>
      </c>
      <c r="AW19" s="44" t="s">
        <v>15</v>
      </c>
      <c r="AX19" s="72">
        <v>40049</v>
      </c>
      <c r="AY19" s="72">
        <v>40473</v>
      </c>
      <c r="AZ19" s="44">
        <f>DATEDIF(AX19,AY19,"d")</f>
        <v>424</v>
      </c>
      <c r="BA19" s="44">
        <f>AZ19/30</f>
        <v>14.133333333333333</v>
      </c>
      <c r="BB19" s="44">
        <f>AZ19/365</f>
        <v>1.1616438356164382</v>
      </c>
      <c r="BC19" s="9" t="s">
        <v>15</v>
      </c>
      <c r="BD19" s="9" t="s">
        <v>15</v>
      </c>
      <c r="BE19" s="67" t="s">
        <v>15</v>
      </c>
      <c r="BF19" s="44" t="s">
        <v>15</v>
      </c>
      <c r="BG19" s="67" t="s">
        <v>15</v>
      </c>
      <c r="BH19" s="4">
        <v>41596</v>
      </c>
      <c r="BI19" s="44">
        <f t="shared" si="8"/>
        <v>1456</v>
      </c>
      <c r="BJ19" s="44">
        <f t="shared" si="19"/>
        <v>48.533333333333331</v>
      </c>
      <c r="BK19" s="40">
        <f t="shared" si="20"/>
        <v>3.989041095890411</v>
      </c>
      <c r="BL19" s="151"/>
      <c r="BM19" s="151"/>
    </row>
    <row r="20" spans="1:65" ht="90" customHeight="1" x14ac:dyDescent="0.2">
      <c r="A20" s="160" t="s">
        <v>105</v>
      </c>
      <c r="B20" s="19" t="s">
        <v>16</v>
      </c>
      <c r="C20" s="70" t="s">
        <v>133</v>
      </c>
      <c r="D20" s="19" t="s">
        <v>51</v>
      </c>
      <c r="E20" s="18">
        <v>40002</v>
      </c>
      <c r="F20" s="18">
        <v>40277</v>
      </c>
      <c r="G20" s="44">
        <f t="shared" si="22"/>
        <v>275</v>
      </c>
      <c r="H20" s="44">
        <f t="shared" si="23"/>
        <v>9.1666666666666661</v>
      </c>
      <c r="I20" s="44">
        <f t="shared" si="17"/>
        <v>0.75342465753424659</v>
      </c>
      <c r="J20" s="18">
        <v>40837</v>
      </c>
      <c r="K20" s="44">
        <f>DATEDIF(F20,J20,"d")</f>
        <v>560</v>
      </c>
      <c r="L20" s="44">
        <f t="shared" si="1"/>
        <v>18.666666666666668</v>
      </c>
      <c r="M20" s="44">
        <f t="shared" si="2"/>
        <v>1.5342465753424657</v>
      </c>
      <c r="N20" s="18">
        <v>40896</v>
      </c>
      <c r="O20" s="44">
        <f t="shared" si="3"/>
        <v>59</v>
      </c>
      <c r="P20" s="44">
        <f>O20/30</f>
        <v>1.9666666666666666</v>
      </c>
      <c r="Q20" s="44">
        <f t="shared" si="18"/>
        <v>0.16164383561643836</v>
      </c>
      <c r="R20" s="44">
        <f t="shared" si="4"/>
        <v>894</v>
      </c>
      <c r="S20" s="44">
        <f t="shared" si="12"/>
        <v>29.8</v>
      </c>
      <c r="T20" s="44">
        <f t="shared" si="5"/>
        <v>2.4493150684931506</v>
      </c>
      <c r="U20" s="19" t="s">
        <v>15</v>
      </c>
      <c r="V20" s="19" t="s">
        <v>15</v>
      </c>
      <c r="W20" s="67" t="s">
        <v>15</v>
      </c>
      <c r="X20" s="68" t="s">
        <v>15</v>
      </c>
      <c r="Y20" s="68" t="s">
        <v>15</v>
      </c>
      <c r="Z20" s="18" t="s">
        <v>15</v>
      </c>
      <c r="AA20" s="18" t="s">
        <v>15</v>
      </c>
      <c r="AB20" s="19" t="s">
        <v>15</v>
      </c>
      <c r="AC20" s="19" t="s">
        <v>15</v>
      </c>
      <c r="AD20" s="67" t="s">
        <v>15</v>
      </c>
      <c r="AE20" s="68" t="s">
        <v>15</v>
      </c>
      <c r="AF20" s="68" t="s">
        <v>15</v>
      </c>
      <c r="AG20" s="18">
        <v>40002</v>
      </c>
      <c r="AH20" s="18">
        <v>40036</v>
      </c>
      <c r="AI20" s="18">
        <v>40155</v>
      </c>
      <c r="AJ20" s="18">
        <v>40189</v>
      </c>
      <c r="AK20" s="44">
        <f>DATEDIF(AI20,AJ20,"d")</f>
        <v>34</v>
      </c>
      <c r="AL20" s="44">
        <f>AK20/30</f>
        <v>1.1333333333333333</v>
      </c>
      <c r="AM20" s="44">
        <f t="shared" si="21"/>
        <v>9.3150684931506855E-2</v>
      </c>
      <c r="AN20" s="26">
        <v>40001</v>
      </c>
      <c r="AO20" s="26">
        <v>40870</v>
      </c>
      <c r="AP20" s="44">
        <v>700</v>
      </c>
      <c r="AQ20" s="44">
        <f t="shared" si="26"/>
        <v>23.333333333333332</v>
      </c>
      <c r="AR20" s="44">
        <f t="shared" si="6"/>
        <v>1.9178082191780821</v>
      </c>
      <c r="AS20" s="19" t="s">
        <v>15</v>
      </c>
      <c r="AT20" s="19" t="s">
        <v>15</v>
      </c>
      <c r="AU20" s="44" t="s">
        <v>15</v>
      </c>
      <c r="AV20" s="44" t="s">
        <v>15</v>
      </c>
      <c r="AW20" s="44" t="s">
        <v>15</v>
      </c>
      <c r="AX20" s="18">
        <v>39261</v>
      </c>
      <c r="AY20" s="18">
        <v>40896</v>
      </c>
      <c r="AZ20" s="44">
        <f>DATEDIF(AX20,AY20,"d")</f>
        <v>1635</v>
      </c>
      <c r="BA20" s="44">
        <f>AZ20/30</f>
        <v>54.5</v>
      </c>
      <c r="BB20" s="44">
        <f>AZ20/365</f>
        <v>4.4794520547945202</v>
      </c>
      <c r="BC20" s="19" t="s">
        <v>15</v>
      </c>
      <c r="BD20" s="19" t="s">
        <v>15</v>
      </c>
      <c r="BE20" s="67" t="s">
        <v>15</v>
      </c>
      <c r="BF20" s="44" t="s">
        <v>15</v>
      </c>
      <c r="BG20" s="67" t="s">
        <v>15</v>
      </c>
      <c r="BH20" s="18">
        <v>40896</v>
      </c>
      <c r="BI20" s="44">
        <f t="shared" si="8"/>
        <v>894</v>
      </c>
      <c r="BJ20" s="44">
        <f t="shared" si="19"/>
        <v>29.8</v>
      </c>
      <c r="BK20" s="40">
        <f t="shared" si="20"/>
        <v>2.4493150684931506</v>
      </c>
      <c r="BL20" s="151"/>
      <c r="BM20" s="151"/>
    </row>
    <row r="21" spans="1:65" ht="111" customHeight="1" x14ac:dyDescent="0.2">
      <c r="A21" s="161" t="s">
        <v>106</v>
      </c>
      <c r="B21" s="5" t="s">
        <v>16</v>
      </c>
      <c r="C21" s="78" t="s">
        <v>131</v>
      </c>
      <c r="D21" s="5" t="s">
        <v>52</v>
      </c>
      <c r="E21" s="4">
        <v>40140</v>
      </c>
      <c r="F21" s="4">
        <v>40277</v>
      </c>
      <c r="G21" s="44">
        <f t="shared" si="22"/>
        <v>137</v>
      </c>
      <c r="H21" s="44">
        <f t="shared" si="23"/>
        <v>4.5666666666666664</v>
      </c>
      <c r="I21" s="44">
        <f t="shared" si="17"/>
        <v>0.37534246575342467</v>
      </c>
      <c r="J21" s="4">
        <v>40417</v>
      </c>
      <c r="K21" s="44">
        <f>DATEDIF(F21,J21,"d")</f>
        <v>140</v>
      </c>
      <c r="L21" s="44">
        <f t="shared" si="1"/>
        <v>4.666666666666667</v>
      </c>
      <c r="M21" s="44">
        <f t="shared" si="2"/>
        <v>0.38356164383561642</v>
      </c>
      <c r="N21" s="4">
        <v>40486</v>
      </c>
      <c r="O21" s="44">
        <f t="shared" si="3"/>
        <v>69</v>
      </c>
      <c r="P21" s="44">
        <f>O21/30</f>
        <v>2.2999999999999998</v>
      </c>
      <c r="Q21" s="44">
        <f t="shared" si="18"/>
        <v>0.18904109589041096</v>
      </c>
      <c r="R21" s="44">
        <f t="shared" si="4"/>
        <v>346</v>
      </c>
      <c r="S21" s="44">
        <f t="shared" si="12"/>
        <v>11.533333333333333</v>
      </c>
      <c r="T21" s="44">
        <f t="shared" si="5"/>
        <v>0.94794520547945205</v>
      </c>
      <c r="U21" s="5" t="s">
        <v>15</v>
      </c>
      <c r="V21" s="5" t="s">
        <v>15</v>
      </c>
      <c r="W21" s="67" t="s">
        <v>15</v>
      </c>
      <c r="X21" s="68" t="s">
        <v>15</v>
      </c>
      <c r="Y21" s="68" t="s">
        <v>15</v>
      </c>
      <c r="Z21" s="5" t="s">
        <v>15</v>
      </c>
      <c r="AA21" s="5" t="s">
        <v>15</v>
      </c>
      <c r="AB21" s="5" t="s">
        <v>15</v>
      </c>
      <c r="AC21" s="5" t="s">
        <v>15</v>
      </c>
      <c r="AD21" s="67" t="s">
        <v>15</v>
      </c>
      <c r="AE21" s="68" t="s">
        <v>15</v>
      </c>
      <c r="AF21" s="68" t="s">
        <v>15</v>
      </c>
      <c r="AG21" s="5" t="s">
        <v>15</v>
      </c>
      <c r="AH21" s="5" t="s">
        <v>15</v>
      </c>
      <c r="AI21" s="72">
        <v>40372</v>
      </c>
      <c r="AJ21" s="4">
        <v>40484</v>
      </c>
      <c r="AK21" s="44">
        <f>DATEDIF(AI21,AJ21,"d")</f>
        <v>112</v>
      </c>
      <c r="AL21" s="44">
        <f>AK21/30</f>
        <v>3.7333333333333334</v>
      </c>
      <c r="AM21" s="44">
        <f t="shared" si="21"/>
        <v>0.30684931506849317</v>
      </c>
      <c r="AN21" s="8">
        <v>40234</v>
      </c>
      <c r="AO21" s="8">
        <v>40458</v>
      </c>
      <c r="AP21" s="44">
        <f t="shared" si="25"/>
        <v>224</v>
      </c>
      <c r="AQ21" s="44">
        <f t="shared" si="26"/>
        <v>7.4666666666666668</v>
      </c>
      <c r="AR21" s="44">
        <f t="shared" si="6"/>
        <v>0.61369863013698633</v>
      </c>
      <c r="AS21" s="9" t="s">
        <v>15</v>
      </c>
      <c r="AT21" s="9" t="s">
        <v>15</v>
      </c>
      <c r="AU21" s="44" t="s">
        <v>15</v>
      </c>
      <c r="AV21" s="44" t="s">
        <v>15</v>
      </c>
      <c r="AW21" s="44" t="s">
        <v>15</v>
      </c>
      <c r="AX21" s="79">
        <v>39113</v>
      </c>
      <c r="AY21" s="6">
        <v>40486</v>
      </c>
      <c r="AZ21" s="44">
        <f>DATEDIF(AX21,AY21,"d")</f>
        <v>1373</v>
      </c>
      <c r="BA21" s="44">
        <f>AZ21/30</f>
        <v>45.766666666666666</v>
      </c>
      <c r="BB21" s="44">
        <f>AZ21/365</f>
        <v>3.7616438356164386</v>
      </c>
      <c r="BC21" s="9" t="s">
        <v>15</v>
      </c>
      <c r="BD21" s="9" t="s">
        <v>15</v>
      </c>
      <c r="BE21" s="67" t="s">
        <v>15</v>
      </c>
      <c r="BF21" s="44" t="s">
        <v>15</v>
      </c>
      <c r="BG21" s="67" t="s">
        <v>15</v>
      </c>
      <c r="BH21" s="4">
        <v>40486</v>
      </c>
      <c r="BI21" s="44">
        <f t="shared" si="8"/>
        <v>346</v>
      </c>
      <c r="BJ21" s="44">
        <f t="shared" si="19"/>
        <v>11.533333333333333</v>
      </c>
      <c r="BK21" s="40">
        <f t="shared" si="20"/>
        <v>0.94794520547945205</v>
      </c>
      <c r="BL21" s="151"/>
      <c r="BM21" s="151"/>
    </row>
    <row r="22" spans="1:65" ht="115.5" customHeight="1" thickBot="1" x14ac:dyDescent="0.25">
      <c r="A22" s="162" t="s">
        <v>107</v>
      </c>
      <c r="B22" s="89" t="s">
        <v>46</v>
      </c>
      <c r="C22" s="90" t="s">
        <v>53</v>
      </c>
      <c r="D22" s="89" t="s">
        <v>54</v>
      </c>
      <c r="E22" s="27">
        <v>40443</v>
      </c>
      <c r="F22" s="27">
        <v>40648</v>
      </c>
      <c r="G22" s="91">
        <f t="shared" si="22"/>
        <v>205</v>
      </c>
      <c r="H22" s="98">
        <f t="shared" si="23"/>
        <v>6.833333333333333</v>
      </c>
      <c r="I22" s="98">
        <f t="shared" si="17"/>
        <v>0.56164383561643838</v>
      </c>
      <c r="J22" s="27">
        <v>40802</v>
      </c>
      <c r="K22" s="91">
        <f>DATEDIF(F22,J22,"d")</f>
        <v>154</v>
      </c>
      <c r="L22" s="98">
        <f t="shared" si="1"/>
        <v>5.1333333333333337</v>
      </c>
      <c r="M22" s="98">
        <f t="shared" si="2"/>
        <v>0.42191780821917807</v>
      </c>
      <c r="N22" s="27">
        <v>41353</v>
      </c>
      <c r="O22" s="91">
        <f t="shared" si="3"/>
        <v>551</v>
      </c>
      <c r="P22" s="98">
        <f>O22/30</f>
        <v>18.366666666666667</v>
      </c>
      <c r="Q22" s="98">
        <f t="shared" si="18"/>
        <v>1.5095890410958903</v>
      </c>
      <c r="R22" s="91">
        <f t="shared" si="4"/>
        <v>910</v>
      </c>
      <c r="S22" s="98">
        <f t="shared" si="12"/>
        <v>30.333333333333332</v>
      </c>
      <c r="T22" s="98">
        <f t="shared" si="5"/>
        <v>2.493150684931507</v>
      </c>
      <c r="U22" s="92" t="s">
        <v>15</v>
      </c>
      <c r="V22" s="92" t="s">
        <v>15</v>
      </c>
      <c r="W22" s="93" t="s">
        <v>15</v>
      </c>
      <c r="X22" s="112" t="s">
        <v>15</v>
      </c>
      <c r="Y22" s="112" t="s">
        <v>15</v>
      </c>
      <c r="Z22" s="27">
        <v>38420</v>
      </c>
      <c r="AA22" s="27" t="s">
        <v>15</v>
      </c>
      <c r="AB22" s="92" t="s">
        <v>15</v>
      </c>
      <c r="AC22" s="92" t="s">
        <v>15</v>
      </c>
      <c r="AD22" s="93" t="s">
        <v>15</v>
      </c>
      <c r="AE22" s="112" t="s">
        <v>15</v>
      </c>
      <c r="AF22" s="112" t="s">
        <v>15</v>
      </c>
      <c r="AG22" s="27">
        <v>38219</v>
      </c>
      <c r="AH22" s="27" t="s">
        <v>15</v>
      </c>
      <c r="AI22" s="94">
        <v>40815</v>
      </c>
      <c r="AJ22" s="94">
        <v>41079</v>
      </c>
      <c r="AK22" s="91">
        <f>DATEDIF(AI22,AJ22,"d")</f>
        <v>264</v>
      </c>
      <c r="AL22" s="98">
        <f>AK22/30</f>
        <v>8.8000000000000007</v>
      </c>
      <c r="AM22" s="98">
        <f>AK22/365</f>
        <v>0.72328767123287674</v>
      </c>
      <c r="AN22" s="27">
        <v>38420</v>
      </c>
      <c r="AO22" s="94">
        <v>40883</v>
      </c>
      <c r="AP22" s="91">
        <f t="shared" si="25"/>
        <v>2463</v>
      </c>
      <c r="AQ22" s="98">
        <f t="shared" si="26"/>
        <v>82.1</v>
      </c>
      <c r="AR22" s="98">
        <f t="shared" si="6"/>
        <v>6.7479452054794518</v>
      </c>
      <c r="AS22" s="94">
        <v>41792</v>
      </c>
      <c r="AT22" s="94">
        <v>41820</v>
      </c>
      <c r="AU22" s="91">
        <f>DATEDIF(AS22,AT22,"d")</f>
        <v>28</v>
      </c>
      <c r="AV22" s="98">
        <f>AU22/30</f>
        <v>0.93333333333333335</v>
      </c>
      <c r="AW22" s="98">
        <f>AU22/365</f>
        <v>7.6712328767123292E-2</v>
      </c>
      <c r="AX22" s="92" t="s">
        <v>15</v>
      </c>
      <c r="AY22" s="94" t="s">
        <v>15</v>
      </c>
      <c r="AZ22" s="91" t="s">
        <v>15</v>
      </c>
      <c r="BA22" s="98" t="s">
        <v>15</v>
      </c>
      <c r="BB22" s="98" t="s">
        <v>15</v>
      </c>
      <c r="BC22" s="94" t="s">
        <v>15</v>
      </c>
      <c r="BD22" s="92" t="s">
        <v>15</v>
      </c>
      <c r="BE22" s="93" t="s">
        <v>15</v>
      </c>
      <c r="BF22" s="98" t="s">
        <v>15</v>
      </c>
      <c r="BG22" s="117" t="s">
        <v>15</v>
      </c>
      <c r="BH22" s="95">
        <v>41820</v>
      </c>
      <c r="BI22" s="91">
        <f t="shared" si="8"/>
        <v>1377</v>
      </c>
      <c r="BJ22" s="98">
        <f t="shared" si="19"/>
        <v>45.9</v>
      </c>
      <c r="BK22" s="46">
        <f t="shared" si="20"/>
        <v>3.7726027397260276</v>
      </c>
      <c r="BL22" s="151"/>
      <c r="BM22" s="151"/>
    </row>
    <row r="23" spans="1:65" ht="115.5" customHeight="1" thickBot="1" x14ac:dyDescent="0.25">
      <c r="A23" s="163" t="s">
        <v>139</v>
      </c>
      <c r="B23" s="164"/>
      <c r="C23" s="163"/>
      <c r="D23" s="165"/>
      <c r="E23" s="166"/>
      <c r="F23" s="166"/>
      <c r="G23" s="96" t="s">
        <v>55</v>
      </c>
      <c r="H23" s="102" t="s">
        <v>56</v>
      </c>
      <c r="I23" s="103" t="s">
        <v>57</v>
      </c>
      <c r="J23" s="58"/>
      <c r="K23" s="96" t="s">
        <v>55</v>
      </c>
      <c r="L23" s="102" t="s">
        <v>56</v>
      </c>
      <c r="M23" s="103" t="s">
        <v>57</v>
      </c>
      <c r="N23" s="58"/>
      <c r="O23" s="96" t="s">
        <v>55</v>
      </c>
      <c r="P23" s="102" t="s">
        <v>56</v>
      </c>
      <c r="Q23" s="103" t="s">
        <v>57</v>
      </c>
      <c r="R23" s="17"/>
      <c r="S23" s="102" t="s">
        <v>72</v>
      </c>
      <c r="T23" s="110" t="s">
        <v>57</v>
      </c>
      <c r="U23" s="56"/>
      <c r="V23" s="56"/>
      <c r="W23" s="96" t="s">
        <v>55</v>
      </c>
      <c r="X23" s="102" t="s">
        <v>56</v>
      </c>
      <c r="Y23" s="103" t="s">
        <v>57</v>
      </c>
      <c r="Z23" s="55"/>
      <c r="AA23" s="55"/>
      <c r="AB23" s="56"/>
      <c r="AC23" s="56"/>
      <c r="AD23" s="96" t="s">
        <v>55</v>
      </c>
      <c r="AE23" s="102" t="s">
        <v>56</v>
      </c>
      <c r="AF23" s="103" t="s">
        <v>57</v>
      </c>
      <c r="AG23" s="55"/>
      <c r="AH23" s="55"/>
      <c r="AI23" s="167"/>
      <c r="AJ23" s="167"/>
      <c r="AK23" s="96" t="s">
        <v>55</v>
      </c>
      <c r="AL23" s="113" t="s">
        <v>56</v>
      </c>
      <c r="AM23" s="114" t="s">
        <v>57</v>
      </c>
      <c r="AN23" s="168"/>
      <c r="AO23" s="169"/>
      <c r="AP23" s="96" t="s">
        <v>55</v>
      </c>
      <c r="AQ23" s="102" t="s">
        <v>56</v>
      </c>
      <c r="AR23" s="103" t="s">
        <v>57</v>
      </c>
      <c r="AS23" s="169"/>
      <c r="AT23" s="169"/>
      <c r="AU23" s="96" t="s">
        <v>55</v>
      </c>
      <c r="AV23" s="102" t="s">
        <v>56</v>
      </c>
      <c r="AW23" s="103" t="s">
        <v>57</v>
      </c>
      <c r="AX23" s="170"/>
      <c r="AY23" s="169"/>
      <c r="AZ23" s="96" t="s">
        <v>55</v>
      </c>
      <c r="BA23" s="102" t="s">
        <v>56</v>
      </c>
      <c r="BB23" s="103" t="s">
        <v>57</v>
      </c>
      <c r="BC23" s="169"/>
      <c r="BD23" s="170"/>
      <c r="BE23" s="96" t="s">
        <v>55</v>
      </c>
      <c r="BF23" s="102" t="s">
        <v>56</v>
      </c>
      <c r="BG23" s="103" t="s">
        <v>57</v>
      </c>
      <c r="BH23" s="171"/>
      <c r="BI23" s="96" t="s">
        <v>55</v>
      </c>
      <c r="BJ23" s="102" t="s">
        <v>56</v>
      </c>
      <c r="BK23" s="103" t="s">
        <v>57</v>
      </c>
      <c r="BL23" s="151"/>
      <c r="BM23" s="151"/>
    </row>
    <row r="24" spans="1:65" ht="79.5" customHeight="1" x14ac:dyDescent="0.2">
      <c r="A24" s="42"/>
      <c r="B24" s="151"/>
      <c r="C24" s="172"/>
      <c r="D24" s="151"/>
      <c r="E24" s="166"/>
      <c r="F24" s="28" t="s">
        <v>73</v>
      </c>
      <c r="G24" s="97">
        <f>AVERAGE(G3:G22)</f>
        <v>427.35</v>
      </c>
      <c r="H24" s="104">
        <f>AVERAGE(H3:H22)</f>
        <v>14.244999999999999</v>
      </c>
      <c r="I24" s="36">
        <f>AVERAGE(I3:I22)</f>
        <v>1.1708219178082193</v>
      </c>
      <c r="J24" s="31" t="s">
        <v>74</v>
      </c>
      <c r="K24" s="97">
        <f>AVERAGE(K3:K22)</f>
        <v>259.85000000000002</v>
      </c>
      <c r="L24" s="104">
        <f>AVERAGE(L3:L22)</f>
        <v>8.6616666666666653</v>
      </c>
      <c r="M24" s="36">
        <f>AVERAGE(M3:M22)</f>
        <v>0.71191780821917805</v>
      </c>
      <c r="N24" s="31" t="s">
        <v>136</v>
      </c>
      <c r="O24" s="97">
        <f>AVERAGE(O3:O22)</f>
        <v>144.25</v>
      </c>
      <c r="P24" s="104">
        <f>AVERAGE(P3:P22)</f>
        <v>4.8083333333333327</v>
      </c>
      <c r="Q24" s="36">
        <f>AVERAGE(Q3:Q22)</f>
        <v>0.39520547945205481</v>
      </c>
      <c r="R24" s="33" t="s">
        <v>135</v>
      </c>
      <c r="S24" s="104">
        <f>AVERAGE(S3:S21)</f>
        <v>27.577192982456143</v>
      </c>
      <c r="T24" s="34">
        <f>AVERAGE(T3:T22)</f>
        <v>2.277945205479452</v>
      </c>
      <c r="U24" s="132" t="s">
        <v>140</v>
      </c>
      <c r="V24" s="133"/>
      <c r="W24" s="111">
        <v>0</v>
      </c>
      <c r="X24" s="104" t="s">
        <v>15</v>
      </c>
      <c r="Y24" s="36" t="s">
        <v>15</v>
      </c>
      <c r="Z24" s="151"/>
      <c r="AA24" s="151"/>
      <c r="AB24" s="132" t="s">
        <v>60</v>
      </c>
      <c r="AC24" s="133"/>
      <c r="AD24" s="111">
        <v>0</v>
      </c>
      <c r="AE24" s="104" t="s">
        <v>15</v>
      </c>
      <c r="AF24" s="36" t="s">
        <v>15</v>
      </c>
      <c r="AG24" s="173"/>
      <c r="AH24" s="173"/>
      <c r="AI24" s="132" t="s">
        <v>61</v>
      </c>
      <c r="AJ24" s="133"/>
      <c r="AK24" s="97">
        <f>AVERAGE(AK3:AK22)</f>
        <v>174.8125</v>
      </c>
      <c r="AL24" s="104">
        <f>AVERAGE(AL3:AL22)</f>
        <v>5.8270833333333334</v>
      </c>
      <c r="AM24" s="36">
        <f>AVERAGE(AM3:AM22)</f>
        <v>0.47893835616438352</v>
      </c>
      <c r="AN24" s="132" t="s">
        <v>62</v>
      </c>
      <c r="AO24" s="133"/>
      <c r="AP24" s="97">
        <f>AVERAGE(AP3:AP22)</f>
        <v>571.20000000000005</v>
      </c>
      <c r="AQ24" s="104">
        <f>AVERAGE(AQ3:AQ22)</f>
        <v>19.04</v>
      </c>
      <c r="AR24" s="36">
        <f>AVERAGE(AR3:AR22)</f>
        <v>1.5649315068493153</v>
      </c>
      <c r="AS24" s="132" t="s">
        <v>63</v>
      </c>
      <c r="AT24" s="133"/>
      <c r="AU24" s="97">
        <f>AVERAGE(AU3:AU22)</f>
        <v>386.66666666666669</v>
      </c>
      <c r="AV24" s="104">
        <f>AVERAGE(AV3:AV22)</f>
        <v>12.888888888888891</v>
      </c>
      <c r="AW24" s="36">
        <f>AVERAGE(AW3:AW22)</f>
        <v>1.0593607305936075</v>
      </c>
      <c r="AX24" s="132" t="s">
        <v>64</v>
      </c>
      <c r="AY24" s="133"/>
      <c r="AZ24" s="97">
        <f>AVERAGE(AZ3:AZ22)</f>
        <v>1120.5882352941176</v>
      </c>
      <c r="BA24" s="104">
        <f>AVERAGE(BA3:BA22)</f>
        <v>37.352941176470587</v>
      </c>
      <c r="BB24" s="36">
        <f>AVERAGE(BB3:BB22)</f>
        <v>3.0701047542304596</v>
      </c>
      <c r="BC24" s="132" t="s">
        <v>65</v>
      </c>
      <c r="BD24" s="133"/>
      <c r="BE24" s="97">
        <v>0</v>
      </c>
      <c r="BF24" s="104" t="s">
        <v>15</v>
      </c>
      <c r="BG24" s="36" t="s">
        <v>15</v>
      </c>
      <c r="BH24" s="33" t="s">
        <v>137</v>
      </c>
      <c r="BI24" s="47">
        <f>AVERAGE(BI3:BI21)</f>
        <v>967.42105263157896</v>
      </c>
      <c r="BJ24" s="104">
        <f>AVERAGE(BJ3:BJ21)</f>
        <v>32.247368421052627</v>
      </c>
      <c r="BK24" s="36">
        <f>BJ24/12</f>
        <v>2.6872807017543856</v>
      </c>
      <c r="BL24" s="151"/>
      <c r="BM24" s="151"/>
    </row>
    <row r="25" spans="1:65" ht="68.25" customHeight="1" x14ac:dyDescent="0.2">
      <c r="A25" s="43"/>
      <c r="B25" s="151"/>
      <c r="C25" s="172"/>
      <c r="D25" s="151"/>
      <c r="E25" s="134"/>
      <c r="F25" s="99" t="s">
        <v>75</v>
      </c>
      <c r="G25" s="97">
        <f>MEDIAN(G3:G22)</f>
        <v>288.5</v>
      </c>
      <c r="H25" s="105">
        <f>MEDIAN(H3:H22)</f>
        <v>9.6166666666666671</v>
      </c>
      <c r="I25" s="106">
        <f>MEDIAN(I3:I22)</f>
        <v>0.79041095890410962</v>
      </c>
      <c r="J25" s="108" t="s">
        <v>76</v>
      </c>
      <c r="K25" s="97">
        <f>MEDIAN(K3:K22)</f>
        <v>215.5</v>
      </c>
      <c r="L25" s="105">
        <f>MEDIAN(L3:L22)</f>
        <v>7.1833333333333336</v>
      </c>
      <c r="M25" s="106">
        <f>MEDIAN(M3:M22)</f>
        <v>0.59041095890410955</v>
      </c>
      <c r="N25" s="108" t="s">
        <v>77</v>
      </c>
      <c r="O25" s="97">
        <f>MEDIAN(O3:O22)</f>
        <v>72</v>
      </c>
      <c r="P25" s="105">
        <f>MEDIAN(P3:P22)</f>
        <v>2.4</v>
      </c>
      <c r="Q25" s="106">
        <f>MEDIAN(Q3:Q22)</f>
        <v>0.19726027397260273</v>
      </c>
      <c r="R25" s="109" t="s">
        <v>78</v>
      </c>
      <c r="S25" s="105">
        <f>MEDIAN(S3:S22)</f>
        <v>23.75</v>
      </c>
      <c r="T25" s="59">
        <f>MEDIAN(T3:T22)</f>
        <v>1.952054794520548</v>
      </c>
      <c r="U25" s="120" t="s">
        <v>141</v>
      </c>
      <c r="V25" s="121"/>
      <c r="W25" s="111">
        <v>0</v>
      </c>
      <c r="X25" s="105" t="s">
        <v>15</v>
      </c>
      <c r="Y25" s="106" t="s">
        <v>15</v>
      </c>
      <c r="Z25" s="151"/>
      <c r="AA25" s="151"/>
      <c r="AB25" s="120" t="s">
        <v>66</v>
      </c>
      <c r="AC25" s="121"/>
      <c r="AD25" s="111">
        <v>0</v>
      </c>
      <c r="AE25" s="105" t="s">
        <v>15</v>
      </c>
      <c r="AF25" s="106" t="s">
        <v>15</v>
      </c>
      <c r="AG25" s="14"/>
      <c r="AH25" s="14"/>
      <c r="AI25" s="120" t="s">
        <v>67</v>
      </c>
      <c r="AJ25" s="121"/>
      <c r="AK25" s="97">
        <f>MEDIAN(AK3:AK22)</f>
        <v>215.5</v>
      </c>
      <c r="AL25" s="105">
        <f>MEDIAN(AL3:AL22)</f>
        <v>7.1833333333333336</v>
      </c>
      <c r="AM25" s="106">
        <f>MEDIAN(AM3:AM22)</f>
        <v>0.59041095890410955</v>
      </c>
      <c r="AN25" s="120" t="s">
        <v>68</v>
      </c>
      <c r="AO25" s="121"/>
      <c r="AP25" s="97">
        <f>MEDIAN(AP3:AP22)</f>
        <v>330</v>
      </c>
      <c r="AQ25" s="105">
        <f>MEDIAN(AQ3:AQ22)</f>
        <v>11</v>
      </c>
      <c r="AR25" s="106">
        <f>MEDIAN(AR3:AR22)</f>
        <v>0.90410958904109595</v>
      </c>
      <c r="AS25" s="120" t="s">
        <v>69</v>
      </c>
      <c r="AT25" s="121"/>
      <c r="AU25" s="111">
        <f>MEDIAN(AU3:AU22)</f>
        <v>59.5</v>
      </c>
      <c r="AV25" s="105">
        <f>MEDIAN(AV3:AV22)</f>
        <v>1.9833333333333334</v>
      </c>
      <c r="AW25" s="106">
        <f>MEDIAN(AW3:AW22)</f>
        <v>0.16301369863013698</v>
      </c>
      <c r="AX25" s="120" t="s">
        <v>70</v>
      </c>
      <c r="AY25" s="121"/>
      <c r="AZ25" s="111">
        <f>MEDIAN(AZ3:AZ22)</f>
        <v>940</v>
      </c>
      <c r="BA25" s="105">
        <f>MEDIAN(BA3:BA22)</f>
        <v>31.333333333333332</v>
      </c>
      <c r="BB25" s="106">
        <f>MEDIAN(BB3:BB22)</f>
        <v>2.5753424657534247</v>
      </c>
      <c r="BC25" s="120" t="s">
        <v>71</v>
      </c>
      <c r="BD25" s="121"/>
      <c r="BE25" s="115">
        <v>0</v>
      </c>
      <c r="BF25" s="118" t="s">
        <v>15</v>
      </c>
      <c r="BG25" s="119" t="s">
        <v>15</v>
      </c>
      <c r="BH25" s="109" t="s">
        <v>90</v>
      </c>
      <c r="BI25" s="116">
        <f>MEDIAN(BI3:BI21)</f>
        <v>725</v>
      </c>
      <c r="BJ25" s="118">
        <f>MEDIAN(BJ3:BJ21)</f>
        <v>24.166666666666668</v>
      </c>
      <c r="BK25" s="106">
        <f>BJ25/12</f>
        <v>2.0138888888888888</v>
      </c>
      <c r="BL25" s="151"/>
      <c r="BM25" s="151"/>
    </row>
    <row r="26" spans="1:65" ht="69" customHeight="1" x14ac:dyDescent="0.2">
      <c r="A26" s="151"/>
      <c r="B26" s="151"/>
      <c r="C26" s="151"/>
      <c r="D26" s="151"/>
      <c r="E26" s="134"/>
      <c r="F26" s="100" t="s">
        <v>87</v>
      </c>
      <c r="G26" s="97">
        <f>_xlfn.PERCENTILE.EXC(G3:G22,0.25)</f>
        <v>211.75</v>
      </c>
      <c r="H26" s="105">
        <f>_xlfn.PERCENTILE.EXC(H3:H22,0.25)</f>
        <v>7.0583333333333336</v>
      </c>
      <c r="I26" s="106">
        <f>_xlfn.PERCENTILE.EXC(I3:I22,0.25)</f>
        <v>0.58013698630136989</v>
      </c>
      <c r="J26" s="100" t="s">
        <v>87</v>
      </c>
      <c r="K26" s="97">
        <f>_xlfn.PERCENTILE.EXC(K3:K22,0.25)</f>
        <v>143</v>
      </c>
      <c r="L26" s="105">
        <f>_xlfn.PERCENTILE.EXC(L3:L22,0.25)</f>
        <v>4.7666666666666666</v>
      </c>
      <c r="M26" s="106">
        <f>_xlfn.PERCENTILE.EXC(M3:M22,0.25)</f>
        <v>0.39178082191780822</v>
      </c>
      <c r="N26" s="100" t="s">
        <v>87</v>
      </c>
      <c r="O26" s="97">
        <f>_xlfn.PERCENTILE.EXC(O3:O22,0.25)</f>
        <v>62.25</v>
      </c>
      <c r="P26" s="105">
        <f>_xlfn.PERCENTILE.EXC(P3:P22,0.25)</f>
        <v>2.0750000000000002</v>
      </c>
      <c r="Q26" s="106">
        <f>_xlfn.PERCENTILE.EXC(Q3:Q22,0.25)</f>
        <v>0.17054794520547945</v>
      </c>
      <c r="R26" s="100" t="s">
        <v>87</v>
      </c>
      <c r="S26" s="105">
        <f>_xlfn.PERCENTILE.EXC(S3:S22,0.25)</f>
        <v>16.866666666666667</v>
      </c>
      <c r="T26" s="59">
        <f>_xlfn.PERCENTILE.EXC(T3:T22,0.25)</f>
        <v>1.3863013698630138</v>
      </c>
      <c r="U26" s="122" t="s">
        <v>87</v>
      </c>
      <c r="V26" s="123"/>
      <c r="W26" s="97" t="s">
        <v>15</v>
      </c>
      <c r="X26" s="105" t="s">
        <v>15</v>
      </c>
      <c r="Y26" s="106" t="s">
        <v>15</v>
      </c>
      <c r="Z26" s="151"/>
      <c r="AA26" s="151"/>
      <c r="AB26" s="122" t="s">
        <v>87</v>
      </c>
      <c r="AC26" s="123"/>
      <c r="AD26" s="97" t="s">
        <v>15</v>
      </c>
      <c r="AE26" s="105" t="s">
        <v>15</v>
      </c>
      <c r="AF26" s="106" t="s">
        <v>15</v>
      </c>
      <c r="AG26" s="151"/>
      <c r="AH26" s="151"/>
      <c r="AI26" s="122" t="s">
        <v>87</v>
      </c>
      <c r="AJ26" s="123"/>
      <c r="AK26" s="97">
        <f>_xlfn.PERCENTILE.EXC(AK3:AK22,0.25)</f>
        <v>40</v>
      </c>
      <c r="AL26" s="105">
        <f>_xlfn.PERCENTILE.EXC(AL3:AL22,0.25)</f>
        <v>1.3333333333333333</v>
      </c>
      <c r="AM26" s="106">
        <f>_xlfn.PERCENTILE.EXC(AM3:AM22,0.25)</f>
        <v>0.1095890410958904</v>
      </c>
      <c r="AN26" s="122" t="s">
        <v>87</v>
      </c>
      <c r="AO26" s="123"/>
      <c r="AP26" s="97">
        <f>_xlfn.PERCENTILE.EXC(AP3:AP22,0.25)</f>
        <v>231</v>
      </c>
      <c r="AQ26" s="105">
        <f>_xlfn.PERCENTILE.EXC(AQ3:AQ22,0.25)</f>
        <v>7.6999999999999993</v>
      </c>
      <c r="AR26" s="106">
        <f>_xlfn.PERCENTILE.EXC(AR3:AR22,0.25)</f>
        <v>0.63287671232876708</v>
      </c>
      <c r="AS26" s="122" t="s">
        <v>87</v>
      </c>
      <c r="AT26" s="123"/>
      <c r="AU26" s="97">
        <f>_xlfn.PERCENTILE.EXC(AU3:AU22,0.25)</f>
        <v>26.5</v>
      </c>
      <c r="AV26" s="105">
        <f>_xlfn.PERCENTILE.EXC(AV3:AV22,0.25)</f>
        <v>0.8833333333333333</v>
      </c>
      <c r="AW26" s="106">
        <f>_xlfn.PERCENTILE.EXC(AW3:AW22,0.25)</f>
        <v>7.2602739726027404E-2</v>
      </c>
      <c r="AX26" s="122" t="s">
        <v>87</v>
      </c>
      <c r="AY26" s="123"/>
      <c r="AZ26" s="97">
        <f>_xlfn.PERCENTILE.EXC(AZ3:AZ22,0.25)</f>
        <v>538.5</v>
      </c>
      <c r="BA26" s="105">
        <f>_xlfn.PERCENTILE.EXC(BA3:BA22,0.25)</f>
        <v>17.950000000000003</v>
      </c>
      <c r="BB26" s="106">
        <f>_xlfn.PERCENTILE.EXC(BB3:BB22,0.25)</f>
        <v>1.4753424657534246</v>
      </c>
      <c r="BC26" s="122" t="s">
        <v>87</v>
      </c>
      <c r="BD26" s="123"/>
      <c r="BE26" s="97" t="s">
        <v>15</v>
      </c>
      <c r="BF26" s="105" t="s">
        <v>15</v>
      </c>
      <c r="BG26" s="106" t="s">
        <v>15</v>
      </c>
      <c r="BH26" s="100" t="s">
        <v>87</v>
      </c>
      <c r="BI26" s="47">
        <f>_xlfn.PERCENTILE.EXC(BI3:BI21,0.25)</f>
        <v>553</v>
      </c>
      <c r="BJ26" s="105">
        <f>_xlfn.PERCENTILE.EXC(BJ3:BJ21,0.25)</f>
        <v>18.433333333333334</v>
      </c>
      <c r="BK26" s="106">
        <f>BJ26/12</f>
        <v>1.5361111111111112</v>
      </c>
      <c r="BL26" s="17"/>
      <c r="BM26" s="151"/>
    </row>
    <row r="27" spans="1:65" ht="67.5" customHeight="1" thickBot="1" x14ac:dyDescent="0.25">
      <c r="A27" s="151"/>
      <c r="B27" s="151"/>
      <c r="C27" s="151"/>
      <c r="D27" s="151"/>
      <c r="E27" s="174"/>
      <c r="F27" s="101" t="s">
        <v>88</v>
      </c>
      <c r="G27" s="97">
        <f>_xlfn.PERCENTILE.EXC(G3:G22,0.75)</f>
        <v>613.75</v>
      </c>
      <c r="H27" s="107">
        <f>_xlfn.PERCENTILE.EXC(H3:H22,0.75)</f>
        <v>20.458333333333336</v>
      </c>
      <c r="I27" s="37">
        <f>_xlfn.PERCENTILE.EXC(I3:I22,0.75)</f>
        <v>1.6815068493150684</v>
      </c>
      <c r="J27" s="101" t="s">
        <v>88</v>
      </c>
      <c r="K27" s="97">
        <f>_xlfn.PERCENTILE.EXC(K3:K22,0.75)</f>
        <v>374.5</v>
      </c>
      <c r="L27" s="107">
        <f>_xlfn.PERCENTILE.EXC(L3:L22,0.75)</f>
        <v>12.483333333333334</v>
      </c>
      <c r="M27" s="37">
        <f>_xlfn.PERCENTILE.EXC(M3:M22,0.75)</f>
        <v>1.026027397260274</v>
      </c>
      <c r="N27" s="101" t="s">
        <v>88</v>
      </c>
      <c r="O27" s="97">
        <f>_xlfn.PERCENTILE.EXC(O3:O22,0.75)</f>
        <v>120</v>
      </c>
      <c r="P27" s="107">
        <f>_xlfn.PERCENTILE.EXC(P3:P22,0.75)</f>
        <v>4</v>
      </c>
      <c r="Q27" s="37">
        <f>_xlfn.PERCENTILE.EXC(Q3:Q22,0.75)</f>
        <v>0.32876712328767127</v>
      </c>
      <c r="R27" s="101" t="s">
        <v>88</v>
      </c>
      <c r="S27" s="107">
        <f>_xlfn.PERCENTILE.EXC(S3:S22,0.75)</f>
        <v>37.508333333333333</v>
      </c>
      <c r="T27" s="35">
        <f>_xlfn.PERCENTILE.EXC(T3:T22,0.75)</f>
        <v>3.0828767123287673</v>
      </c>
      <c r="U27" s="124" t="s">
        <v>88</v>
      </c>
      <c r="V27" s="125"/>
      <c r="W27" s="97" t="s">
        <v>15</v>
      </c>
      <c r="X27" s="107" t="s">
        <v>15</v>
      </c>
      <c r="Y27" s="37" t="s">
        <v>15</v>
      </c>
      <c r="Z27" s="151"/>
      <c r="AA27" s="151"/>
      <c r="AB27" s="124" t="s">
        <v>88</v>
      </c>
      <c r="AC27" s="125"/>
      <c r="AD27" s="97" t="s">
        <v>15</v>
      </c>
      <c r="AE27" s="107" t="s">
        <v>15</v>
      </c>
      <c r="AF27" s="37" t="s">
        <v>15</v>
      </c>
      <c r="AG27" s="151"/>
      <c r="AH27" s="151"/>
      <c r="AI27" s="124" t="s">
        <v>88</v>
      </c>
      <c r="AJ27" s="125"/>
      <c r="AK27" s="97">
        <f>_xlfn.PERCENTILE.EXC(AK3:AK22,0.75)</f>
        <v>271</v>
      </c>
      <c r="AL27" s="107">
        <f>_xlfn.PERCENTILE.EXC(AL3:AL22,0.75)</f>
        <v>9.0333333333333332</v>
      </c>
      <c r="AM27" s="37">
        <f>_xlfn.PERCENTILE.EXC(AM3:AM22,0.75)</f>
        <v>0.74246575342465759</v>
      </c>
      <c r="AN27" s="124" t="s">
        <v>88</v>
      </c>
      <c r="AO27" s="125"/>
      <c r="AP27" s="97">
        <f>_xlfn.PERCENTILE.EXC(AP3:AP22,0.75)</f>
        <v>663.75</v>
      </c>
      <c r="AQ27" s="107">
        <f>_xlfn.PERCENTILE.EXC(AQ3:AQ22,0.75)</f>
        <v>22.125</v>
      </c>
      <c r="AR27" s="37">
        <f>_xlfn.PERCENTILE.EXC(AR3:AR22,0.75)</f>
        <v>1.8184931506849313</v>
      </c>
      <c r="AS27" s="124" t="s">
        <v>88</v>
      </c>
      <c r="AT27" s="125"/>
      <c r="AU27" s="97">
        <f>_xlfn.PERCENTILE.EXC(AU3:AU22,0.75)</f>
        <v>596.75</v>
      </c>
      <c r="AV27" s="107">
        <f>_xlfn.PERCENTILE.EXC(AV3:AV22,0.75)</f>
        <v>19.891666666666666</v>
      </c>
      <c r="AW27" s="37">
        <f>_xlfn.PERCENTILE.EXC(AW3:AW22,0.75)</f>
        <v>1.6349315068493151</v>
      </c>
      <c r="AX27" s="124" t="s">
        <v>88</v>
      </c>
      <c r="AY27" s="125"/>
      <c r="AZ27" s="97">
        <f>_xlfn.PERCENTILE.EXC(AZ3:AZ22,0.75)</f>
        <v>1514</v>
      </c>
      <c r="BA27" s="107">
        <f>_xlfn.PERCENTILE.EXC(BA3:BA22,0.75)</f>
        <v>50.466666666666669</v>
      </c>
      <c r="BB27" s="37">
        <f>_xlfn.PERCENTILE.EXC(BB3:BB22,0.75)</f>
        <v>4.1479452054794521</v>
      </c>
      <c r="BC27" s="124" t="s">
        <v>88</v>
      </c>
      <c r="BD27" s="125"/>
      <c r="BE27" s="97" t="s">
        <v>15</v>
      </c>
      <c r="BF27" s="107" t="s">
        <v>15</v>
      </c>
      <c r="BG27" s="37" t="s">
        <v>15</v>
      </c>
      <c r="BH27" s="101" t="s">
        <v>88</v>
      </c>
      <c r="BI27" s="47">
        <f>_xlfn.PERCENTILE.EXC(BI3:BI21,0.75)</f>
        <v>1232</v>
      </c>
      <c r="BJ27" s="107">
        <f>_xlfn.PERCENTILE.EXC(BJ3:BJ21,0.75)</f>
        <v>41.06666666666667</v>
      </c>
      <c r="BK27" s="37">
        <f>BJ27/12</f>
        <v>3.4222222222222225</v>
      </c>
      <c r="BL27" s="17"/>
      <c r="BM27" s="151"/>
    </row>
    <row r="28" spans="1:65" ht="67.5" customHeight="1" x14ac:dyDescent="0.2">
      <c r="A28" s="151"/>
      <c r="B28" s="151"/>
      <c r="C28" s="151"/>
      <c r="D28" s="151"/>
      <c r="E28" s="174"/>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row>
    <row r="29" spans="1:65" x14ac:dyDescent="0.2">
      <c r="R29" s="2"/>
      <c r="S29" s="2"/>
      <c r="T29" s="2"/>
    </row>
  </sheetData>
  <mergeCells count="42">
    <mergeCell ref="BC27:BD27"/>
    <mergeCell ref="AB26:AC26"/>
    <mergeCell ref="AI26:AJ26"/>
    <mergeCell ref="AN26:AO26"/>
    <mergeCell ref="AS26:AT26"/>
    <mergeCell ref="AX26:AY26"/>
    <mergeCell ref="AB27:AC27"/>
    <mergeCell ref="AI27:AJ27"/>
    <mergeCell ref="AN27:AO27"/>
    <mergeCell ref="AS27:AT27"/>
    <mergeCell ref="AX27:AY27"/>
    <mergeCell ref="E25:E26"/>
    <mergeCell ref="AI24:AJ24"/>
    <mergeCell ref="AI25:AJ25"/>
    <mergeCell ref="AN24:AO24"/>
    <mergeCell ref="AN25:AO25"/>
    <mergeCell ref="AB25:AC25"/>
    <mergeCell ref="BH1:BK1"/>
    <mergeCell ref="E1:T1"/>
    <mergeCell ref="AG1:AM1"/>
    <mergeCell ref="A1:A2"/>
    <mergeCell ref="B1:B2"/>
    <mergeCell ref="C1:C2"/>
    <mergeCell ref="D1:D2"/>
    <mergeCell ref="AN1:AR1"/>
    <mergeCell ref="Z1:AF1"/>
    <mergeCell ref="U25:V25"/>
    <mergeCell ref="U26:V26"/>
    <mergeCell ref="U27:V27"/>
    <mergeCell ref="AX1:BB1"/>
    <mergeCell ref="BC1:BG1"/>
    <mergeCell ref="AS1:AW1"/>
    <mergeCell ref="U1:Y1"/>
    <mergeCell ref="U24:V24"/>
    <mergeCell ref="AB24:AC24"/>
    <mergeCell ref="BC24:BD24"/>
    <mergeCell ref="BC25:BD25"/>
    <mergeCell ref="AS24:AT24"/>
    <mergeCell ref="AS25:AT25"/>
    <mergeCell ref="AX24:AY24"/>
    <mergeCell ref="AX25:AY25"/>
    <mergeCell ref="BC26:BD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
  <sheetViews>
    <sheetView zoomScale="55" zoomScaleNormal="55" workbookViewId="0">
      <selection activeCell="AX6" sqref="AX6:AY6"/>
    </sheetView>
  </sheetViews>
  <sheetFormatPr defaultRowHeight="15" x14ac:dyDescent="0.2"/>
  <cols>
    <col min="1" max="1" width="36.44140625" customWidth="1"/>
    <col min="2" max="2" width="16" customWidth="1"/>
    <col min="3" max="3" width="60.6640625" customWidth="1"/>
    <col min="4" max="6" width="16" customWidth="1"/>
    <col min="7" max="7" width="16" hidden="1" customWidth="1"/>
    <col min="8" max="10" width="16" customWidth="1"/>
    <col min="11" max="11" width="16" hidden="1" customWidth="1"/>
    <col min="12" max="14" width="16" customWidth="1"/>
    <col min="15" max="15" width="16" hidden="1" customWidth="1"/>
    <col min="16" max="22" width="16" customWidth="1"/>
    <col min="23" max="23" width="16" hidden="1" customWidth="1"/>
    <col min="24" max="29" width="16" customWidth="1"/>
    <col min="30" max="30" width="16" hidden="1" customWidth="1"/>
    <col min="31" max="36" width="16" customWidth="1"/>
    <col min="37" max="37" width="16" hidden="1" customWidth="1"/>
    <col min="38" max="41" width="16" customWidth="1"/>
    <col min="42" max="42" width="16" hidden="1" customWidth="1"/>
    <col min="43" max="46" width="16" customWidth="1"/>
    <col min="47" max="47" width="16" hidden="1" customWidth="1"/>
    <col min="48" max="51" width="16" customWidth="1"/>
    <col min="52" max="52" width="16" hidden="1" customWidth="1"/>
    <col min="53" max="56" width="16" customWidth="1"/>
    <col min="57" max="57" width="16" hidden="1" customWidth="1"/>
    <col min="58" max="60" width="16" customWidth="1"/>
    <col min="61" max="61" width="16" hidden="1" customWidth="1"/>
    <col min="62" max="62" width="16" customWidth="1"/>
    <col min="63" max="63" width="17" customWidth="1"/>
    <col min="64" max="64" width="16" customWidth="1"/>
  </cols>
  <sheetData>
    <row r="1" spans="1:64" ht="29.25" customHeight="1" x14ac:dyDescent="0.2">
      <c r="A1" s="147" t="s">
        <v>138</v>
      </c>
      <c r="B1" s="147" t="s">
        <v>0</v>
      </c>
      <c r="C1" s="147" t="s">
        <v>1</v>
      </c>
      <c r="D1" s="147" t="s">
        <v>2</v>
      </c>
      <c r="E1" s="148" t="s">
        <v>108</v>
      </c>
      <c r="F1" s="149"/>
      <c r="G1" s="149"/>
      <c r="H1" s="149"/>
      <c r="I1" s="149"/>
      <c r="J1" s="149"/>
      <c r="K1" s="149"/>
      <c r="L1" s="149"/>
      <c r="M1" s="149"/>
      <c r="N1" s="149"/>
      <c r="O1" s="149"/>
      <c r="P1" s="149"/>
      <c r="Q1" s="149"/>
      <c r="R1" s="149"/>
      <c r="S1" s="149"/>
      <c r="T1" s="150"/>
      <c r="U1" s="129" t="s">
        <v>130</v>
      </c>
      <c r="V1" s="130"/>
      <c r="W1" s="130"/>
      <c r="X1" s="130"/>
      <c r="Y1" s="131"/>
      <c r="Z1" s="126" t="s">
        <v>117</v>
      </c>
      <c r="AA1" s="127"/>
      <c r="AB1" s="127"/>
      <c r="AC1" s="127"/>
      <c r="AD1" s="127"/>
      <c r="AE1" s="127"/>
      <c r="AF1" s="128"/>
      <c r="AG1" s="126" t="s">
        <v>118</v>
      </c>
      <c r="AH1" s="127"/>
      <c r="AI1" s="127"/>
      <c r="AJ1" s="127"/>
      <c r="AK1" s="127"/>
      <c r="AL1" s="127"/>
      <c r="AM1" s="128"/>
      <c r="AN1" s="126" t="s">
        <v>119</v>
      </c>
      <c r="AO1" s="127"/>
      <c r="AP1" s="127"/>
      <c r="AQ1" s="127"/>
      <c r="AR1" s="128"/>
      <c r="AS1" s="126" t="s">
        <v>120</v>
      </c>
      <c r="AT1" s="127"/>
      <c r="AU1" s="127"/>
      <c r="AV1" s="127"/>
      <c r="AW1" s="128"/>
      <c r="AX1" s="126" t="s">
        <v>121</v>
      </c>
      <c r="AY1" s="127"/>
      <c r="AZ1" s="127"/>
      <c r="BA1" s="127"/>
      <c r="BB1" s="128"/>
      <c r="BC1" s="126" t="s">
        <v>122</v>
      </c>
      <c r="BD1" s="127"/>
      <c r="BE1" s="127"/>
      <c r="BF1" s="127"/>
      <c r="BG1" s="128"/>
      <c r="BH1" s="126" t="s">
        <v>123</v>
      </c>
      <c r="BI1" s="127"/>
      <c r="BJ1" s="127"/>
      <c r="BK1" s="128"/>
      <c r="BL1" s="151"/>
    </row>
    <row r="2" spans="1:64" ht="95.25" thickBot="1" x14ac:dyDescent="0.25">
      <c r="A2" s="152"/>
      <c r="B2" s="152"/>
      <c r="C2" s="152"/>
      <c r="D2" s="152"/>
      <c r="E2" s="153" t="s">
        <v>124</v>
      </c>
      <c r="F2" s="65" t="s">
        <v>125</v>
      </c>
      <c r="G2" s="48" t="s">
        <v>81</v>
      </c>
      <c r="H2" s="48" t="s">
        <v>82</v>
      </c>
      <c r="I2" s="48" t="s">
        <v>110</v>
      </c>
      <c r="J2" s="65" t="s">
        <v>126</v>
      </c>
      <c r="K2" s="48" t="s">
        <v>83</v>
      </c>
      <c r="L2" s="48" t="s">
        <v>84</v>
      </c>
      <c r="M2" s="48" t="s">
        <v>111</v>
      </c>
      <c r="N2" s="65" t="s">
        <v>127</v>
      </c>
      <c r="O2" s="48" t="s">
        <v>85</v>
      </c>
      <c r="P2" s="48" t="s">
        <v>86</v>
      </c>
      <c r="Q2" s="48" t="s">
        <v>109</v>
      </c>
      <c r="R2" s="48" t="s">
        <v>79</v>
      </c>
      <c r="S2" s="48" t="s">
        <v>80</v>
      </c>
      <c r="T2" s="154" t="s">
        <v>58</v>
      </c>
      <c r="U2" s="66" t="s">
        <v>128</v>
      </c>
      <c r="V2" s="65" t="s">
        <v>129</v>
      </c>
      <c r="W2" s="48" t="s">
        <v>112</v>
      </c>
      <c r="X2" s="48" t="s">
        <v>113</v>
      </c>
      <c r="Y2" s="49" t="s">
        <v>114</v>
      </c>
      <c r="Z2" s="66" t="s">
        <v>3</v>
      </c>
      <c r="AA2" s="65" t="s">
        <v>4</v>
      </c>
      <c r="AB2" s="65" t="s">
        <v>5</v>
      </c>
      <c r="AC2" s="65" t="s">
        <v>6</v>
      </c>
      <c r="AD2" s="48" t="s">
        <v>112</v>
      </c>
      <c r="AE2" s="48" t="s">
        <v>113</v>
      </c>
      <c r="AF2" s="49" t="s">
        <v>114</v>
      </c>
      <c r="AG2" s="66" t="s">
        <v>3</v>
      </c>
      <c r="AH2" s="65" t="s">
        <v>4</v>
      </c>
      <c r="AI2" s="65" t="s">
        <v>5</v>
      </c>
      <c r="AJ2" s="65" t="s">
        <v>6</v>
      </c>
      <c r="AK2" s="48" t="s">
        <v>112</v>
      </c>
      <c r="AL2" s="48" t="s">
        <v>113</v>
      </c>
      <c r="AM2" s="49" t="s">
        <v>114</v>
      </c>
      <c r="AN2" s="66" t="s">
        <v>7</v>
      </c>
      <c r="AO2" s="65" t="s">
        <v>8</v>
      </c>
      <c r="AP2" s="48" t="s">
        <v>112</v>
      </c>
      <c r="AQ2" s="48" t="s">
        <v>113</v>
      </c>
      <c r="AR2" s="49" t="s">
        <v>114</v>
      </c>
      <c r="AS2" s="66" t="s">
        <v>115</v>
      </c>
      <c r="AT2" s="65" t="s">
        <v>116</v>
      </c>
      <c r="AU2" s="48" t="s">
        <v>112</v>
      </c>
      <c r="AV2" s="48" t="s">
        <v>113</v>
      </c>
      <c r="AW2" s="49" t="s">
        <v>114</v>
      </c>
      <c r="AX2" s="66" t="s">
        <v>9</v>
      </c>
      <c r="AY2" s="65" t="s">
        <v>10</v>
      </c>
      <c r="AZ2" s="48" t="s">
        <v>112</v>
      </c>
      <c r="BA2" s="48" t="s">
        <v>113</v>
      </c>
      <c r="BB2" s="49" t="s">
        <v>114</v>
      </c>
      <c r="BC2" s="66" t="s">
        <v>11</v>
      </c>
      <c r="BD2" s="65" t="s">
        <v>10</v>
      </c>
      <c r="BE2" s="48" t="s">
        <v>112</v>
      </c>
      <c r="BF2" s="48" t="s">
        <v>113</v>
      </c>
      <c r="BG2" s="49" t="s">
        <v>114</v>
      </c>
      <c r="BH2" s="66" t="s">
        <v>89</v>
      </c>
      <c r="BI2" s="48" t="s">
        <v>112</v>
      </c>
      <c r="BJ2" s="48" t="s">
        <v>113</v>
      </c>
      <c r="BK2" s="49" t="s">
        <v>114</v>
      </c>
      <c r="BL2" s="151"/>
    </row>
    <row r="3" spans="1:64" ht="117" customHeight="1" thickBot="1" x14ac:dyDescent="0.3">
      <c r="A3" s="137" t="s">
        <v>99</v>
      </c>
      <c r="B3" s="138" t="s">
        <v>16</v>
      </c>
      <c r="C3" s="139" t="s">
        <v>32</v>
      </c>
      <c r="D3" s="138" t="s">
        <v>33</v>
      </c>
      <c r="E3" s="140">
        <v>39638</v>
      </c>
      <c r="F3" s="140">
        <v>40746</v>
      </c>
      <c r="G3" s="141">
        <f t="shared" ref="G3" si="0">DATEDIF(E3,F3,"d")</f>
        <v>1108</v>
      </c>
      <c r="H3" s="141">
        <f t="shared" ref="H3" si="1">G3/30</f>
        <v>36.93333333333333</v>
      </c>
      <c r="I3" s="141">
        <f t="shared" ref="I3" si="2">G3/365</f>
        <v>3.0356164383561643</v>
      </c>
      <c r="J3" s="140">
        <v>41089</v>
      </c>
      <c r="K3" s="141">
        <f t="shared" ref="K3" si="3">DATEDIF(F3,J3,"d")</f>
        <v>343</v>
      </c>
      <c r="L3" s="141">
        <f t="shared" ref="L3" si="4">K3/30</f>
        <v>11.433333333333334</v>
      </c>
      <c r="M3" s="141">
        <f t="shared" ref="M3" si="5">K3/365</f>
        <v>0.9397260273972603</v>
      </c>
      <c r="N3" s="140">
        <v>41191</v>
      </c>
      <c r="O3" s="141">
        <f t="shared" ref="O3" si="6">DATEDIF(J3,N3,"d")</f>
        <v>102</v>
      </c>
      <c r="P3" s="141">
        <f t="shared" ref="P3" si="7">O3/30</f>
        <v>3.4</v>
      </c>
      <c r="Q3" s="141">
        <f t="shared" ref="Q3" si="8">O3/365</f>
        <v>0.27945205479452057</v>
      </c>
      <c r="R3" s="141">
        <f t="shared" ref="R3" si="9">DATEDIF(E3,N3,"d")</f>
        <v>1553</v>
      </c>
      <c r="S3" s="141">
        <f t="shared" ref="S3" si="10">R3/30</f>
        <v>51.766666666666666</v>
      </c>
      <c r="T3" s="141">
        <f t="shared" ref="T3" si="11">(DATEDIF(E3,N3,"d"))/365</f>
        <v>4.2547945205479456</v>
      </c>
      <c r="U3" s="138" t="s">
        <v>15</v>
      </c>
      <c r="V3" s="138" t="s">
        <v>15</v>
      </c>
      <c r="W3" s="142" t="s">
        <v>15</v>
      </c>
      <c r="X3" s="143" t="s">
        <v>15</v>
      </c>
      <c r="Y3" s="143" t="s">
        <v>15</v>
      </c>
      <c r="Z3" s="140" t="s">
        <v>15</v>
      </c>
      <c r="AA3" s="140" t="s">
        <v>15</v>
      </c>
      <c r="AB3" s="138" t="s">
        <v>15</v>
      </c>
      <c r="AC3" s="138" t="s">
        <v>15</v>
      </c>
      <c r="AD3" s="142" t="s">
        <v>15</v>
      </c>
      <c r="AE3" s="143" t="s">
        <v>15</v>
      </c>
      <c r="AF3" s="143" t="s">
        <v>15</v>
      </c>
      <c r="AG3" s="138" t="s">
        <v>15</v>
      </c>
      <c r="AH3" s="138" t="s">
        <v>15</v>
      </c>
      <c r="AI3" s="144">
        <v>41148</v>
      </c>
      <c r="AJ3" s="140">
        <v>41157</v>
      </c>
      <c r="AK3" s="141">
        <f>DATEDIF(AI3,AJ3,"d")</f>
        <v>9</v>
      </c>
      <c r="AL3" s="141">
        <f>AK3/30</f>
        <v>0.3</v>
      </c>
      <c r="AM3" s="141">
        <f t="shared" ref="AM3" si="12">AK3/365</f>
        <v>2.4657534246575342E-2</v>
      </c>
      <c r="AN3" s="140">
        <v>39654</v>
      </c>
      <c r="AO3" s="140">
        <v>41144</v>
      </c>
      <c r="AP3" s="141">
        <f t="shared" ref="AP3" si="13">DATEDIF(AN3,AO3,"d")</f>
        <v>1490</v>
      </c>
      <c r="AQ3" s="141">
        <f t="shared" ref="AQ3" si="14">AP3/30</f>
        <v>49.666666666666664</v>
      </c>
      <c r="AR3" s="141">
        <f t="shared" ref="AR3" si="15">AP3/365</f>
        <v>4.0821917808219181</v>
      </c>
      <c r="AS3" s="145" t="s">
        <v>15</v>
      </c>
      <c r="AT3" s="145" t="s">
        <v>15</v>
      </c>
      <c r="AU3" s="141" t="s">
        <v>15</v>
      </c>
      <c r="AV3" s="141" t="s">
        <v>15</v>
      </c>
      <c r="AW3" s="141" t="s">
        <v>15</v>
      </c>
      <c r="AX3" s="144">
        <v>39477</v>
      </c>
      <c r="AY3" s="140">
        <v>41191</v>
      </c>
      <c r="AZ3" s="141">
        <f>DATEDIF(AX3,AY3,"d")</f>
        <v>1714</v>
      </c>
      <c r="BA3" s="141">
        <f>AZ3/30</f>
        <v>57.133333333333333</v>
      </c>
      <c r="BB3" s="141">
        <f t="shared" ref="BB3" si="16">AZ3/365</f>
        <v>4.6958904109589037</v>
      </c>
      <c r="BC3" s="138" t="s">
        <v>15</v>
      </c>
      <c r="BD3" s="138" t="s">
        <v>15</v>
      </c>
      <c r="BE3" s="142" t="s">
        <v>15</v>
      </c>
      <c r="BF3" s="141" t="s">
        <v>15</v>
      </c>
      <c r="BG3" s="142" t="s">
        <v>15</v>
      </c>
      <c r="BH3" s="140">
        <v>41191</v>
      </c>
      <c r="BI3" s="141">
        <f t="shared" ref="BI3" si="17">DATEDIF(E3,BH3,"d")</f>
        <v>1553</v>
      </c>
      <c r="BJ3" s="141">
        <f t="shared" ref="BJ3" si="18">BI3/30</f>
        <v>51.766666666666666</v>
      </c>
      <c r="BK3" s="146">
        <f t="shared" ref="BK3" si="19">BI3/365</f>
        <v>4.2547945205479456</v>
      </c>
      <c r="BL3" s="10"/>
    </row>
    <row r="4" spans="1:64" ht="45" customHeight="1" thickBot="1" x14ac:dyDescent="0.25">
      <c r="A4" s="163" t="s">
        <v>139</v>
      </c>
      <c r="B4" s="54"/>
      <c r="C4" s="52"/>
      <c r="D4" s="53"/>
      <c r="E4" s="15"/>
      <c r="F4" s="15"/>
      <c r="G4" s="96" t="s">
        <v>55</v>
      </c>
      <c r="H4" s="29" t="s">
        <v>56</v>
      </c>
      <c r="I4" s="30" t="s">
        <v>57</v>
      </c>
      <c r="J4" s="58"/>
      <c r="K4" s="96" t="s">
        <v>55</v>
      </c>
      <c r="L4" s="29" t="s">
        <v>56</v>
      </c>
      <c r="M4" s="30" t="s">
        <v>57</v>
      </c>
      <c r="N4" s="58"/>
      <c r="O4" s="96" t="s">
        <v>55</v>
      </c>
      <c r="P4" s="29" t="s">
        <v>56</v>
      </c>
      <c r="Q4" s="30" t="s">
        <v>57</v>
      </c>
      <c r="R4" s="17"/>
      <c r="S4" s="29" t="s">
        <v>72</v>
      </c>
      <c r="T4" s="32" t="s">
        <v>57</v>
      </c>
      <c r="U4" s="56"/>
      <c r="V4" s="56"/>
      <c r="W4" s="96" t="s">
        <v>55</v>
      </c>
      <c r="X4" s="29" t="s">
        <v>56</v>
      </c>
      <c r="Y4" s="30" t="s">
        <v>57</v>
      </c>
      <c r="Z4" s="55"/>
      <c r="AA4" s="55"/>
      <c r="AB4" s="56"/>
      <c r="AC4" s="56"/>
      <c r="AD4" s="96" t="s">
        <v>55</v>
      </c>
      <c r="AE4" s="29" t="s">
        <v>56</v>
      </c>
      <c r="AF4" s="30" t="s">
        <v>57</v>
      </c>
      <c r="AG4" s="57"/>
      <c r="AH4" s="57"/>
      <c r="AI4" s="60"/>
      <c r="AJ4" s="60"/>
      <c r="AK4" s="96" t="s">
        <v>55</v>
      </c>
      <c r="AL4" s="135" t="s">
        <v>56</v>
      </c>
      <c r="AM4" s="136" t="s">
        <v>57</v>
      </c>
      <c r="AN4" s="50"/>
      <c r="AO4" s="61"/>
      <c r="AP4" s="96" t="s">
        <v>55</v>
      </c>
      <c r="AQ4" s="29" t="s">
        <v>56</v>
      </c>
      <c r="AR4" s="30" t="s">
        <v>57</v>
      </c>
      <c r="AS4" s="61"/>
      <c r="AT4" s="61"/>
      <c r="AU4" s="96" t="s">
        <v>55</v>
      </c>
      <c r="AV4" s="29" t="s">
        <v>56</v>
      </c>
      <c r="AW4" s="30" t="s">
        <v>57</v>
      </c>
      <c r="AX4" s="62"/>
      <c r="AY4" s="61"/>
      <c r="AZ4" s="96" t="s">
        <v>55</v>
      </c>
      <c r="BA4" s="29" t="s">
        <v>56</v>
      </c>
      <c r="BB4" s="30" t="s">
        <v>57</v>
      </c>
      <c r="BC4" s="61"/>
      <c r="BD4" s="62"/>
      <c r="BE4" s="96" t="s">
        <v>55</v>
      </c>
      <c r="BF4" s="29" t="s">
        <v>56</v>
      </c>
      <c r="BG4" s="30" t="s">
        <v>57</v>
      </c>
      <c r="BH4" s="51"/>
      <c r="BI4" s="96" t="s">
        <v>55</v>
      </c>
      <c r="BJ4" s="29" t="s">
        <v>56</v>
      </c>
      <c r="BK4" s="30" t="s">
        <v>57</v>
      </c>
    </row>
    <row r="5" spans="1:64" ht="45.75" customHeight="1" x14ac:dyDescent="0.2">
      <c r="A5" s="42"/>
      <c r="C5" s="1"/>
      <c r="E5" s="15"/>
      <c r="F5" s="28" t="s">
        <v>73</v>
      </c>
      <c r="G5" s="97">
        <f>AVERAGE(G3:G3)</f>
        <v>1108</v>
      </c>
      <c r="H5" s="104">
        <f>AVERAGE(H3:H3)</f>
        <v>36.93333333333333</v>
      </c>
      <c r="I5" s="36">
        <f>AVERAGE(I3:I3)</f>
        <v>3.0356164383561643</v>
      </c>
      <c r="J5" s="31" t="s">
        <v>74</v>
      </c>
      <c r="K5" s="97">
        <f>AVERAGE(K3:K3)</f>
        <v>343</v>
      </c>
      <c r="L5" s="104">
        <f>AVERAGE(L3:L3)</f>
        <v>11.433333333333334</v>
      </c>
      <c r="M5" s="36">
        <f>AVERAGE(M3:M3)</f>
        <v>0.9397260273972603</v>
      </c>
      <c r="N5" s="31" t="s">
        <v>136</v>
      </c>
      <c r="O5" s="97">
        <f>AVERAGE(O3:O3)</f>
        <v>102</v>
      </c>
      <c r="P5" s="104">
        <f>AVERAGE(P3:P3)</f>
        <v>3.4</v>
      </c>
      <c r="Q5" s="36">
        <f>AVERAGE(Q3:Q3)</f>
        <v>0.27945205479452057</v>
      </c>
      <c r="R5" s="33" t="s">
        <v>135</v>
      </c>
      <c r="S5" s="104">
        <f>AVERAGE(S3:S3)</f>
        <v>51.766666666666666</v>
      </c>
      <c r="T5" s="34">
        <f>AVERAGE(T3:T3)</f>
        <v>4.2547945205479456</v>
      </c>
      <c r="U5" s="132" t="s">
        <v>60</v>
      </c>
      <c r="V5" s="133"/>
      <c r="W5" s="111">
        <v>0</v>
      </c>
      <c r="X5" s="104" t="s">
        <v>15</v>
      </c>
      <c r="Y5" s="36" t="s">
        <v>15</v>
      </c>
      <c r="AB5" s="132" t="s">
        <v>60</v>
      </c>
      <c r="AC5" s="133"/>
      <c r="AD5" s="111">
        <v>0</v>
      </c>
      <c r="AE5" s="104" t="s">
        <v>15</v>
      </c>
      <c r="AF5" s="36" t="s">
        <v>15</v>
      </c>
      <c r="AG5" s="13"/>
      <c r="AH5" s="13"/>
      <c r="AI5" s="132" t="s">
        <v>61</v>
      </c>
      <c r="AJ5" s="133"/>
      <c r="AK5" s="97">
        <f>AVERAGE(AK3:AK3)</f>
        <v>9</v>
      </c>
      <c r="AL5" s="104">
        <f>AVERAGE(AL3:AL3)</f>
        <v>0.3</v>
      </c>
      <c r="AM5" s="36">
        <f>AVERAGE(AM3:AM3)</f>
        <v>2.4657534246575342E-2</v>
      </c>
      <c r="AN5" s="132" t="s">
        <v>62</v>
      </c>
      <c r="AO5" s="133"/>
      <c r="AP5" s="97">
        <f>AVERAGE(AP3:AP3)</f>
        <v>1490</v>
      </c>
      <c r="AQ5" s="104">
        <f>AVERAGE(AQ3:AQ3)</f>
        <v>49.666666666666664</v>
      </c>
      <c r="AR5" s="36">
        <f>AVERAGE(AR3:AR3)</f>
        <v>4.0821917808219181</v>
      </c>
      <c r="AS5" s="132" t="s">
        <v>63</v>
      </c>
      <c r="AT5" s="133"/>
      <c r="AU5" s="97">
        <v>0</v>
      </c>
      <c r="AV5" s="104" t="s">
        <v>15</v>
      </c>
      <c r="AW5" s="36" t="s">
        <v>15</v>
      </c>
      <c r="AX5" s="132" t="s">
        <v>64</v>
      </c>
      <c r="AY5" s="133"/>
      <c r="AZ5" s="97">
        <f>AVERAGE(AZ3:AZ3)</f>
        <v>1714</v>
      </c>
      <c r="BA5" s="104">
        <f>AVERAGE(BA3:BA3)</f>
        <v>57.133333333333333</v>
      </c>
      <c r="BB5" s="36">
        <f>AVERAGE(BB3:BB3)</f>
        <v>4.6958904109589037</v>
      </c>
      <c r="BC5" s="132" t="s">
        <v>65</v>
      </c>
      <c r="BD5" s="133"/>
      <c r="BE5" s="97">
        <v>0</v>
      </c>
      <c r="BF5" s="104" t="s">
        <v>15</v>
      </c>
      <c r="BG5" s="36" t="s">
        <v>15</v>
      </c>
      <c r="BH5" s="33" t="s">
        <v>137</v>
      </c>
      <c r="BI5" s="47">
        <f>AVERAGE(BI3:BI3)</f>
        <v>1553</v>
      </c>
      <c r="BJ5" s="104">
        <f>AVERAGE(BJ3:BJ3)</f>
        <v>51.766666666666666</v>
      </c>
      <c r="BK5" s="36">
        <f>BJ5/12</f>
        <v>4.3138888888888891</v>
      </c>
    </row>
    <row r="6" spans="1:64" ht="46.5" customHeight="1" x14ac:dyDescent="0.2">
      <c r="A6" s="43"/>
      <c r="C6" s="1"/>
      <c r="E6" s="134"/>
      <c r="F6" s="99" t="s">
        <v>75</v>
      </c>
      <c r="G6" s="97">
        <f>MEDIAN(G3:G3)</f>
        <v>1108</v>
      </c>
      <c r="H6" s="105">
        <f>MEDIAN(H3:H3)</f>
        <v>36.93333333333333</v>
      </c>
      <c r="I6" s="106">
        <f>MEDIAN(I3:I3)</f>
        <v>3.0356164383561643</v>
      </c>
      <c r="J6" s="108" t="s">
        <v>76</v>
      </c>
      <c r="K6" s="97">
        <f>MEDIAN(K3:K3)</f>
        <v>343</v>
      </c>
      <c r="L6" s="105">
        <f>MEDIAN(L3:L3)</f>
        <v>11.433333333333334</v>
      </c>
      <c r="M6" s="106">
        <f>MEDIAN(M3:M3)</f>
        <v>0.9397260273972603</v>
      </c>
      <c r="N6" s="108" t="s">
        <v>77</v>
      </c>
      <c r="O6" s="97">
        <f>MEDIAN(O3:O3)</f>
        <v>102</v>
      </c>
      <c r="P6" s="105">
        <f>MEDIAN(P3:P3)</f>
        <v>3.4</v>
      </c>
      <c r="Q6" s="106">
        <f>MEDIAN(Q3:Q3)</f>
        <v>0.27945205479452057</v>
      </c>
      <c r="R6" s="109" t="s">
        <v>78</v>
      </c>
      <c r="S6" s="105">
        <f>MEDIAN(S3:S3)</f>
        <v>51.766666666666666</v>
      </c>
      <c r="T6" s="59">
        <f>MEDIAN(T3:T3)</f>
        <v>4.2547945205479456</v>
      </c>
      <c r="U6" s="120" t="s">
        <v>66</v>
      </c>
      <c r="V6" s="121"/>
      <c r="W6" s="111">
        <v>0</v>
      </c>
      <c r="X6" s="105" t="s">
        <v>15</v>
      </c>
      <c r="Y6" s="106" t="s">
        <v>15</v>
      </c>
      <c r="AB6" s="120" t="s">
        <v>66</v>
      </c>
      <c r="AC6" s="121"/>
      <c r="AD6" s="111">
        <v>0</v>
      </c>
      <c r="AE6" s="105" t="s">
        <v>15</v>
      </c>
      <c r="AF6" s="106" t="s">
        <v>15</v>
      </c>
      <c r="AG6" s="14"/>
      <c r="AH6" s="14"/>
      <c r="AI6" s="120" t="s">
        <v>67</v>
      </c>
      <c r="AJ6" s="121"/>
      <c r="AK6" s="97">
        <f>MEDIAN(AK3:AK3)</f>
        <v>9</v>
      </c>
      <c r="AL6" s="105">
        <f>MEDIAN(AL3:AL3)</f>
        <v>0.3</v>
      </c>
      <c r="AM6" s="106">
        <f>MEDIAN(AM3:AM3)</f>
        <v>2.4657534246575342E-2</v>
      </c>
      <c r="AN6" s="120" t="s">
        <v>68</v>
      </c>
      <c r="AO6" s="121"/>
      <c r="AP6" s="97">
        <f>MEDIAN(AP3:AP3)</f>
        <v>1490</v>
      </c>
      <c r="AQ6" s="105">
        <f>MEDIAN(AQ3:AQ3)</f>
        <v>49.666666666666664</v>
      </c>
      <c r="AR6" s="106">
        <f>MEDIAN(AR3:AR3)</f>
        <v>4.0821917808219181</v>
      </c>
      <c r="AS6" s="120" t="s">
        <v>69</v>
      </c>
      <c r="AT6" s="121"/>
      <c r="AU6" s="111">
        <v>0</v>
      </c>
      <c r="AV6" s="105" t="s">
        <v>15</v>
      </c>
      <c r="AW6" s="106" t="s">
        <v>15</v>
      </c>
      <c r="AX6" s="120" t="s">
        <v>70</v>
      </c>
      <c r="AY6" s="121"/>
      <c r="AZ6" s="111">
        <f>MEDIAN(AZ3:AZ3)</f>
        <v>1714</v>
      </c>
      <c r="BA6" s="105">
        <f>MEDIAN(BA3:BA3)</f>
        <v>57.133333333333333</v>
      </c>
      <c r="BB6" s="106">
        <f>MEDIAN(BB3:BB3)</f>
        <v>4.6958904109589037</v>
      </c>
      <c r="BC6" s="120" t="s">
        <v>71</v>
      </c>
      <c r="BD6" s="121"/>
      <c r="BE6" s="115">
        <v>0</v>
      </c>
      <c r="BF6" s="118" t="s">
        <v>15</v>
      </c>
      <c r="BG6" s="119" t="s">
        <v>15</v>
      </c>
      <c r="BH6" s="109" t="s">
        <v>90</v>
      </c>
      <c r="BI6" s="116">
        <f>MEDIAN(BI3:BI3)</f>
        <v>1553</v>
      </c>
      <c r="BJ6" s="118">
        <f>MEDIAN(BJ3:BJ3)</f>
        <v>51.766666666666666</v>
      </c>
      <c r="BK6" s="106">
        <f>BJ6/12</f>
        <v>4.3138888888888891</v>
      </c>
    </row>
    <row r="7" spans="1:64" ht="45" customHeight="1" x14ac:dyDescent="0.2">
      <c r="E7" s="134"/>
      <c r="F7" s="100" t="s">
        <v>87</v>
      </c>
      <c r="G7" s="97" t="s">
        <v>15</v>
      </c>
      <c r="H7" s="105" t="s">
        <v>15</v>
      </c>
      <c r="I7" s="106" t="s">
        <v>15</v>
      </c>
      <c r="J7" s="100" t="s">
        <v>87</v>
      </c>
      <c r="K7" s="97" t="s">
        <v>15</v>
      </c>
      <c r="L7" s="105" t="s">
        <v>15</v>
      </c>
      <c r="M7" s="106" t="s">
        <v>15</v>
      </c>
      <c r="N7" s="100" t="s">
        <v>87</v>
      </c>
      <c r="O7" s="97" t="s">
        <v>15</v>
      </c>
      <c r="P7" s="105" t="s">
        <v>15</v>
      </c>
      <c r="Q7" s="106" t="s">
        <v>15</v>
      </c>
      <c r="R7" s="100" t="s">
        <v>87</v>
      </c>
      <c r="S7" s="105" t="s">
        <v>15</v>
      </c>
      <c r="T7" s="59" t="s">
        <v>15</v>
      </c>
      <c r="U7" s="122" t="s">
        <v>87</v>
      </c>
      <c r="V7" s="123"/>
      <c r="W7" s="97" t="s">
        <v>15</v>
      </c>
      <c r="X7" s="105" t="s">
        <v>15</v>
      </c>
      <c r="Y7" s="106" t="s">
        <v>15</v>
      </c>
      <c r="AB7" s="122" t="s">
        <v>87</v>
      </c>
      <c r="AC7" s="123"/>
      <c r="AD7" s="97" t="s">
        <v>15</v>
      </c>
      <c r="AE7" s="105" t="s">
        <v>15</v>
      </c>
      <c r="AF7" s="106" t="s">
        <v>15</v>
      </c>
      <c r="AI7" s="122" t="s">
        <v>87</v>
      </c>
      <c r="AJ7" s="123"/>
      <c r="AK7" s="97" t="s">
        <v>15</v>
      </c>
      <c r="AL7" s="105" t="s">
        <v>15</v>
      </c>
      <c r="AM7" s="106" t="s">
        <v>15</v>
      </c>
      <c r="AN7" s="122" t="s">
        <v>87</v>
      </c>
      <c r="AO7" s="123"/>
      <c r="AP7" s="97" t="s">
        <v>15</v>
      </c>
      <c r="AQ7" s="105" t="s">
        <v>15</v>
      </c>
      <c r="AR7" s="106" t="s">
        <v>15</v>
      </c>
      <c r="AS7" s="122" t="s">
        <v>87</v>
      </c>
      <c r="AT7" s="123"/>
      <c r="AU7" s="97" t="s">
        <v>15</v>
      </c>
      <c r="AV7" s="105" t="s">
        <v>15</v>
      </c>
      <c r="AW7" s="106" t="s">
        <v>15</v>
      </c>
      <c r="AX7" s="122" t="s">
        <v>87</v>
      </c>
      <c r="AY7" s="123"/>
      <c r="AZ7" s="97" t="s">
        <v>15</v>
      </c>
      <c r="BA7" s="105" t="s">
        <v>15</v>
      </c>
      <c r="BB7" s="106" t="s">
        <v>15</v>
      </c>
      <c r="BC7" s="122" t="s">
        <v>87</v>
      </c>
      <c r="BD7" s="123"/>
      <c r="BE7" s="97" t="s">
        <v>15</v>
      </c>
      <c r="BF7" s="105" t="s">
        <v>15</v>
      </c>
      <c r="BG7" s="106" t="s">
        <v>15</v>
      </c>
      <c r="BH7" s="100" t="s">
        <v>87</v>
      </c>
      <c r="BI7" s="97" t="s">
        <v>15</v>
      </c>
      <c r="BJ7" s="105" t="s">
        <v>15</v>
      </c>
      <c r="BK7" s="106" t="s">
        <v>15</v>
      </c>
      <c r="BL7" s="17"/>
    </row>
    <row r="8" spans="1:64" ht="45" customHeight="1" thickBot="1" x14ac:dyDescent="0.25">
      <c r="E8" s="3"/>
      <c r="F8" s="101" t="s">
        <v>88</v>
      </c>
      <c r="G8" s="97" t="s">
        <v>15</v>
      </c>
      <c r="H8" s="107" t="s">
        <v>15</v>
      </c>
      <c r="I8" s="37" t="s">
        <v>15</v>
      </c>
      <c r="J8" s="101" t="s">
        <v>88</v>
      </c>
      <c r="K8" s="97" t="s">
        <v>15</v>
      </c>
      <c r="L8" s="107" t="s">
        <v>15</v>
      </c>
      <c r="M8" s="37" t="s">
        <v>15</v>
      </c>
      <c r="N8" s="101" t="s">
        <v>88</v>
      </c>
      <c r="O8" s="97" t="s">
        <v>15</v>
      </c>
      <c r="P8" s="107" t="s">
        <v>15</v>
      </c>
      <c r="Q8" s="37" t="s">
        <v>15</v>
      </c>
      <c r="R8" s="101" t="s">
        <v>88</v>
      </c>
      <c r="S8" s="107" t="s">
        <v>15</v>
      </c>
      <c r="T8" s="35" t="s">
        <v>15</v>
      </c>
      <c r="U8" s="124" t="s">
        <v>88</v>
      </c>
      <c r="V8" s="125"/>
      <c r="W8" s="97" t="s">
        <v>15</v>
      </c>
      <c r="X8" s="107" t="s">
        <v>15</v>
      </c>
      <c r="Y8" s="37" t="s">
        <v>15</v>
      </c>
      <c r="AB8" s="124" t="s">
        <v>88</v>
      </c>
      <c r="AC8" s="125"/>
      <c r="AD8" s="97" t="s">
        <v>15</v>
      </c>
      <c r="AE8" s="107" t="s">
        <v>15</v>
      </c>
      <c r="AF8" s="37" t="s">
        <v>15</v>
      </c>
      <c r="AI8" s="124" t="s">
        <v>88</v>
      </c>
      <c r="AJ8" s="125"/>
      <c r="AK8" s="97" t="s">
        <v>15</v>
      </c>
      <c r="AL8" s="107" t="s">
        <v>15</v>
      </c>
      <c r="AM8" s="37" t="s">
        <v>15</v>
      </c>
      <c r="AN8" s="124" t="s">
        <v>88</v>
      </c>
      <c r="AO8" s="125"/>
      <c r="AP8" s="97" t="s">
        <v>15</v>
      </c>
      <c r="AQ8" s="107" t="s">
        <v>15</v>
      </c>
      <c r="AR8" s="37" t="s">
        <v>15</v>
      </c>
      <c r="AS8" s="124" t="s">
        <v>88</v>
      </c>
      <c r="AT8" s="125"/>
      <c r="AU8" s="97" t="s">
        <v>15</v>
      </c>
      <c r="AV8" s="107" t="s">
        <v>15</v>
      </c>
      <c r="AW8" s="37" t="s">
        <v>15</v>
      </c>
      <c r="AX8" s="124" t="s">
        <v>88</v>
      </c>
      <c r="AY8" s="125"/>
      <c r="AZ8" s="97" t="s">
        <v>15</v>
      </c>
      <c r="BA8" s="107" t="s">
        <v>15</v>
      </c>
      <c r="BB8" s="37" t="s">
        <v>15</v>
      </c>
      <c r="BC8" s="124" t="s">
        <v>88</v>
      </c>
      <c r="BD8" s="125"/>
      <c r="BE8" s="97" t="s">
        <v>15</v>
      </c>
      <c r="BF8" s="107" t="s">
        <v>15</v>
      </c>
      <c r="BG8" s="37" t="s">
        <v>15</v>
      </c>
      <c r="BH8" s="101" t="s">
        <v>88</v>
      </c>
      <c r="BI8" s="97" t="s">
        <v>15</v>
      </c>
      <c r="BJ8" s="107" t="s">
        <v>15</v>
      </c>
      <c r="BK8" s="37" t="s">
        <v>15</v>
      </c>
      <c r="BL8" s="17"/>
    </row>
    <row r="9" spans="1:64" x14ac:dyDescent="0.2">
      <c r="E9" s="3"/>
    </row>
  </sheetData>
  <mergeCells count="42">
    <mergeCell ref="BC8:BD8"/>
    <mergeCell ref="U8:V8"/>
    <mergeCell ref="AB8:AC8"/>
    <mergeCell ref="AI8:AJ8"/>
    <mergeCell ref="AN8:AO8"/>
    <mergeCell ref="AS8:AT8"/>
    <mergeCell ref="AX8:AY8"/>
    <mergeCell ref="AX6:AY6"/>
    <mergeCell ref="BC6:BD6"/>
    <mergeCell ref="U7:V7"/>
    <mergeCell ref="AB7:AC7"/>
    <mergeCell ref="AI7:AJ7"/>
    <mergeCell ref="AN7:AO7"/>
    <mergeCell ref="AS7:AT7"/>
    <mergeCell ref="AX7:AY7"/>
    <mergeCell ref="BC7:BD7"/>
    <mergeCell ref="E6:E7"/>
    <mergeCell ref="U6:V6"/>
    <mergeCell ref="AB6:AC6"/>
    <mergeCell ref="AI6:AJ6"/>
    <mergeCell ref="AN6:AO6"/>
    <mergeCell ref="AS6:AT6"/>
    <mergeCell ref="BH1:BK1"/>
    <mergeCell ref="U5:V5"/>
    <mergeCell ref="AB5:AC5"/>
    <mergeCell ref="AI5:AJ5"/>
    <mergeCell ref="AN5:AO5"/>
    <mergeCell ref="AS5:AT5"/>
    <mergeCell ref="AX5:AY5"/>
    <mergeCell ref="BC5:BD5"/>
    <mergeCell ref="Z1:AF1"/>
    <mergeCell ref="AG1:AM1"/>
    <mergeCell ref="AN1:AR1"/>
    <mergeCell ref="AS1:AW1"/>
    <mergeCell ref="AX1:BB1"/>
    <mergeCell ref="BC1:BG1"/>
    <mergeCell ref="A1:A2"/>
    <mergeCell ref="B1:B2"/>
    <mergeCell ref="C1:C2"/>
    <mergeCell ref="D1:D2"/>
    <mergeCell ref="E1:T1"/>
    <mergeCell ref="U1:Y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FAST-41 ONLY</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KelseyOwens</dc:creator>
  <cp:lastModifiedBy>KelseyOwens</cp:lastModifiedBy>
  <dcterms:created xsi:type="dcterms:W3CDTF">2018-11-16T02:40:37Z</dcterms:created>
  <dcterms:modified xsi:type="dcterms:W3CDTF">2019-06-11T12:40:58Z</dcterms:modified>
</cp:coreProperties>
</file>