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70" yWindow="780" windowWidth="12675" windowHeight="8250"/>
  </bookViews>
  <sheets>
    <sheet name="ALL" sheetId="1" r:id="rId1"/>
    <sheet name="FAST-41 ONLY" sheetId="3" r:id="rId2"/>
  </sheets>
  <calcPr calcId="145621"/>
</workbook>
</file>

<file path=xl/calcChain.xml><?xml version="1.0" encoding="utf-8"?>
<calcChain xmlns="http://schemas.openxmlformats.org/spreadsheetml/2006/main">
  <c r="BI7" i="3" l="1"/>
  <c r="BK7" i="3" s="1"/>
  <c r="AZ7" i="3"/>
  <c r="AP7" i="3"/>
  <c r="AQ7" i="3" s="1"/>
  <c r="AK7" i="3"/>
  <c r="AM7" i="3" s="1"/>
  <c r="R7" i="3"/>
  <c r="T7" i="3" s="1"/>
  <c r="O7" i="3"/>
  <c r="K7" i="3"/>
  <c r="L7" i="3" s="1"/>
  <c r="G7" i="3"/>
  <c r="I7" i="3" s="1"/>
  <c r="BI6" i="3"/>
  <c r="BJ6" i="3" s="1"/>
  <c r="BE6" i="3"/>
  <c r="BG6" i="3" s="1"/>
  <c r="AP6" i="3"/>
  <c r="AK6" i="3"/>
  <c r="AM6" i="3" s="1"/>
  <c r="AD6" i="3"/>
  <c r="AD9" i="3" s="1"/>
  <c r="R6" i="3"/>
  <c r="T6" i="3" s="1"/>
  <c r="O6" i="3"/>
  <c r="K6" i="3"/>
  <c r="M6" i="3" s="1"/>
  <c r="G6" i="3"/>
  <c r="I6" i="3" s="1"/>
  <c r="BI5" i="3"/>
  <c r="BJ5" i="3" s="1"/>
  <c r="AU5" i="3"/>
  <c r="AW5" i="3" s="1"/>
  <c r="AP5" i="3"/>
  <c r="AQ5" i="3" s="1"/>
  <c r="AK5" i="3"/>
  <c r="AL5" i="3" s="1"/>
  <c r="R5" i="3"/>
  <c r="T5" i="3" s="1"/>
  <c r="O5" i="3"/>
  <c r="Q5" i="3" s="1"/>
  <c r="K5" i="3"/>
  <c r="L5" i="3" s="1"/>
  <c r="G5" i="3"/>
  <c r="I5" i="3" s="1"/>
  <c r="BI4" i="3"/>
  <c r="BK4" i="3" s="1"/>
  <c r="BE4" i="3"/>
  <c r="BG4" i="3" s="1"/>
  <c r="AZ4" i="3"/>
  <c r="BB4" i="3" s="1"/>
  <c r="AP4" i="3"/>
  <c r="AQ4" i="3" s="1"/>
  <c r="AK4" i="3"/>
  <c r="AM4" i="3" s="1"/>
  <c r="R4" i="3"/>
  <c r="T4" i="3" s="1"/>
  <c r="O4" i="3"/>
  <c r="Q4" i="3" s="1"/>
  <c r="K4" i="3"/>
  <c r="L4" i="3" s="1"/>
  <c r="G4" i="3"/>
  <c r="I4" i="3" s="1"/>
  <c r="BI3" i="3"/>
  <c r="BK3" i="3" s="1"/>
  <c r="BE3" i="3"/>
  <c r="BF3" i="3" s="1"/>
  <c r="AZ3" i="3"/>
  <c r="BA3" i="3" s="1"/>
  <c r="AP3" i="3"/>
  <c r="AR3" i="3" s="1"/>
  <c r="AM3" i="3"/>
  <c r="AL3" i="3"/>
  <c r="R3" i="3"/>
  <c r="S3" i="3" s="1"/>
  <c r="O3" i="3"/>
  <c r="P3" i="3" s="1"/>
  <c r="K3" i="3"/>
  <c r="M3" i="3" s="1"/>
  <c r="G3" i="3"/>
  <c r="I3" i="3" s="1"/>
  <c r="H5" i="3" l="1"/>
  <c r="BK5" i="3"/>
  <c r="Q3" i="3"/>
  <c r="H7" i="3"/>
  <c r="L6" i="3"/>
  <c r="AL7" i="3"/>
  <c r="H3" i="3"/>
  <c r="BF6" i="3"/>
  <c r="M4" i="3"/>
  <c r="AR4" i="3"/>
  <c r="AM5" i="3"/>
  <c r="BK6" i="3"/>
  <c r="BB3" i="3"/>
  <c r="T3" i="3"/>
  <c r="T9" i="3" s="1"/>
  <c r="AQ3" i="3"/>
  <c r="AL4" i="3"/>
  <c r="AL6" i="3"/>
  <c r="S7" i="3"/>
  <c r="BJ7" i="3"/>
  <c r="H4" i="3"/>
  <c r="BJ4" i="3"/>
  <c r="P4" i="3"/>
  <c r="BA4" i="3"/>
  <c r="H6" i="3"/>
  <c r="AE6" i="3"/>
  <c r="AE9" i="3" s="1"/>
  <c r="M7" i="3"/>
  <c r="AR7" i="3"/>
  <c r="AF6" i="3"/>
  <c r="AF10" i="3" s="1"/>
  <c r="AP10" i="3"/>
  <c r="AP12" i="3"/>
  <c r="AP11" i="3"/>
  <c r="AP9" i="3"/>
  <c r="AU11" i="3"/>
  <c r="AU9" i="3"/>
  <c r="AU10" i="3"/>
  <c r="AU12" i="3"/>
  <c r="G12" i="3"/>
  <c r="G10" i="3"/>
  <c r="G11" i="3"/>
  <c r="G9" i="3"/>
  <c r="AK12" i="3"/>
  <c r="AK11" i="3"/>
  <c r="AK9" i="3"/>
  <c r="AK10" i="3"/>
  <c r="L3" i="3"/>
  <c r="BE12" i="3"/>
  <c r="BE11" i="3"/>
  <c r="BE9" i="3"/>
  <c r="BE10" i="3"/>
  <c r="BJ3" i="3"/>
  <c r="S4" i="3"/>
  <c r="BF4" i="3"/>
  <c r="BF9" i="3" s="1"/>
  <c r="M5" i="3"/>
  <c r="S5" i="3"/>
  <c r="AV5" i="3"/>
  <c r="P6" i="3"/>
  <c r="Q6" i="3"/>
  <c r="AQ6" i="3"/>
  <c r="AR6" i="3"/>
  <c r="K9" i="3"/>
  <c r="K12" i="3"/>
  <c r="K10" i="3"/>
  <c r="K11" i="3"/>
  <c r="BI10" i="3"/>
  <c r="BI12" i="3"/>
  <c r="BI11" i="3"/>
  <c r="BI9" i="3"/>
  <c r="O9" i="3"/>
  <c r="O12" i="3"/>
  <c r="O10" i="3"/>
  <c r="O11" i="3"/>
  <c r="AZ12" i="3"/>
  <c r="AZ11" i="3"/>
  <c r="AZ9" i="3"/>
  <c r="AZ10" i="3"/>
  <c r="BG3" i="3"/>
  <c r="P5" i="3"/>
  <c r="AR5" i="3"/>
  <c r="S6" i="3"/>
  <c r="W9" i="3"/>
  <c r="W10" i="3"/>
  <c r="P7" i="3"/>
  <c r="Q7" i="3"/>
  <c r="BA7" i="3"/>
  <c r="BB7" i="3"/>
  <c r="AD10" i="3"/>
  <c r="M3" i="1"/>
  <c r="AU6" i="1"/>
  <c r="AV6" i="1" s="1"/>
  <c r="AU16" i="1"/>
  <c r="AW16" i="1" s="1"/>
  <c r="AU15" i="1"/>
  <c r="AV15" i="1" s="1"/>
  <c r="AU12" i="1"/>
  <c r="AW12" i="1" s="1"/>
  <c r="AU11" i="1"/>
  <c r="AW11" i="1" s="1"/>
  <c r="AW8" i="1"/>
  <c r="AU8" i="1"/>
  <c r="AV8" i="1" s="1"/>
  <c r="AU10" i="1"/>
  <c r="AW10" i="1" s="1"/>
  <c r="BK9" i="3" l="1"/>
  <c r="AF9" i="3"/>
  <c r="AL12" i="3"/>
  <c r="BK12" i="3"/>
  <c r="H9" i="3"/>
  <c r="H10" i="3"/>
  <c r="BK10" i="3"/>
  <c r="AL10" i="3"/>
  <c r="AE10" i="3"/>
  <c r="AL9" i="3"/>
  <c r="H11" i="3"/>
  <c r="H12" i="3"/>
  <c r="BK11" i="3"/>
  <c r="AL11" i="3"/>
  <c r="BB12" i="3"/>
  <c r="L11" i="3"/>
  <c r="BA12" i="3"/>
  <c r="P11" i="3"/>
  <c r="Q11" i="3"/>
  <c r="S12" i="3"/>
  <c r="BJ12" i="3"/>
  <c r="BJ11" i="3"/>
  <c r="BJ9" i="3"/>
  <c r="BJ10" i="3"/>
  <c r="T11" i="3"/>
  <c r="BF11" i="3"/>
  <c r="BA10" i="3"/>
  <c r="P10" i="3"/>
  <c r="BB10" i="3"/>
  <c r="Q10" i="3"/>
  <c r="S9" i="3"/>
  <c r="L10" i="3"/>
  <c r="AM11" i="3"/>
  <c r="AM9" i="3"/>
  <c r="AM10" i="3"/>
  <c r="AM12" i="3"/>
  <c r="T10" i="3"/>
  <c r="AW12" i="3"/>
  <c r="AW11" i="3"/>
  <c r="AW9" i="3"/>
  <c r="AW10" i="3"/>
  <c r="BF12" i="3"/>
  <c r="BA9" i="3"/>
  <c r="P12" i="3"/>
  <c r="BB9" i="3"/>
  <c r="AQ12" i="3"/>
  <c r="AQ11" i="3"/>
  <c r="AQ9" i="3"/>
  <c r="AQ10" i="3"/>
  <c r="Q12" i="3"/>
  <c r="S11" i="3"/>
  <c r="L12" i="3"/>
  <c r="I9" i="3"/>
  <c r="I12" i="3"/>
  <c r="I10" i="3"/>
  <c r="I11" i="3"/>
  <c r="T12" i="3"/>
  <c r="BF10" i="3"/>
  <c r="AR12" i="3"/>
  <c r="AR11" i="3"/>
  <c r="AR9" i="3"/>
  <c r="AR10" i="3"/>
  <c r="BA11" i="3"/>
  <c r="P9" i="3"/>
  <c r="BB11" i="3"/>
  <c r="Q9" i="3"/>
  <c r="S10" i="3"/>
  <c r="L9" i="3"/>
  <c r="BG11" i="3"/>
  <c r="BG9" i="3"/>
  <c r="BG10" i="3"/>
  <c r="BG12" i="3"/>
  <c r="M11" i="3"/>
  <c r="M9" i="3"/>
  <c r="M12" i="3"/>
  <c r="M10" i="3"/>
  <c r="AV10" i="3"/>
  <c r="AV12" i="3"/>
  <c r="AV11" i="3"/>
  <c r="AV9" i="3"/>
  <c r="AV10" i="1"/>
  <c r="AW6" i="1"/>
  <c r="AV16" i="1"/>
  <c r="AW15" i="1"/>
  <c r="AU26" i="1"/>
  <c r="AV12" i="1"/>
  <c r="AV11" i="1"/>
  <c r="AU23" i="1"/>
  <c r="AU24" i="1"/>
  <c r="AU25" i="1"/>
  <c r="BK20" i="1"/>
  <c r="BK19" i="1"/>
  <c r="BK16" i="1"/>
  <c r="BK15" i="1"/>
  <c r="BK12" i="1"/>
  <c r="BK11" i="1"/>
  <c r="BK8" i="1"/>
  <c r="BK4" i="1"/>
  <c r="BJ3" i="1"/>
  <c r="BI21" i="1"/>
  <c r="BJ21" i="1" s="1"/>
  <c r="BI20" i="1"/>
  <c r="BJ20" i="1" s="1"/>
  <c r="BI19" i="1"/>
  <c r="BJ19" i="1" s="1"/>
  <c r="BI18" i="1"/>
  <c r="BJ18" i="1" s="1"/>
  <c r="BI17" i="1"/>
  <c r="BJ17" i="1" s="1"/>
  <c r="BI16" i="1"/>
  <c r="BJ16" i="1" s="1"/>
  <c r="BI15" i="1"/>
  <c r="BJ15" i="1" s="1"/>
  <c r="BI14" i="1"/>
  <c r="BK14" i="1" s="1"/>
  <c r="BI13" i="1"/>
  <c r="BJ13" i="1" s="1"/>
  <c r="BI12" i="1"/>
  <c r="BJ12" i="1" s="1"/>
  <c r="BI11" i="1"/>
  <c r="BJ11" i="1" s="1"/>
  <c r="BI10" i="1"/>
  <c r="BJ10" i="1" s="1"/>
  <c r="BI9" i="1"/>
  <c r="BJ9" i="1" s="1"/>
  <c r="BI8" i="1"/>
  <c r="BJ8" i="1" s="1"/>
  <c r="BI7" i="1"/>
  <c r="BK7" i="1" s="1"/>
  <c r="BI6" i="1"/>
  <c r="BK6" i="1" s="1"/>
  <c r="BI5" i="1"/>
  <c r="BJ5" i="1" s="1"/>
  <c r="BI4" i="1"/>
  <c r="BJ4" i="1" s="1"/>
  <c r="BI3" i="1"/>
  <c r="BI24" i="1" s="1"/>
  <c r="AM4" i="1"/>
  <c r="BK3" i="1" l="1"/>
  <c r="BJ7" i="1"/>
  <c r="BK5" i="1"/>
  <c r="BK9" i="1"/>
  <c r="BK13" i="1"/>
  <c r="BK17" i="1"/>
  <c r="BK21" i="1"/>
  <c r="BI26" i="1"/>
  <c r="BJ6" i="1"/>
  <c r="BJ14" i="1"/>
  <c r="BI25" i="1"/>
  <c r="BK10" i="1"/>
  <c r="BK18" i="1"/>
  <c r="BI23" i="1"/>
  <c r="AW23" i="1"/>
  <c r="AW24" i="1"/>
  <c r="AW25" i="1"/>
  <c r="AW26" i="1"/>
  <c r="BK24" i="1" l="1"/>
  <c r="BK23" i="1"/>
  <c r="BK26" i="1"/>
  <c r="BK25" i="1"/>
  <c r="AZ21" i="1" l="1"/>
  <c r="AP21" i="1"/>
  <c r="AK21" i="1"/>
  <c r="R21" i="1"/>
  <c r="O21" i="1"/>
  <c r="K21" i="1"/>
  <c r="G21" i="1"/>
  <c r="AZ20" i="1"/>
  <c r="AP20" i="1"/>
  <c r="AK20" i="1"/>
  <c r="R20" i="1"/>
  <c r="O20" i="1"/>
  <c r="K20" i="1"/>
  <c r="G20" i="1"/>
  <c r="AZ19" i="1"/>
  <c r="AP19" i="1"/>
  <c r="AK19" i="1"/>
  <c r="R19" i="1"/>
  <c r="O19" i="1"/>
  <c r="K19" i="1"/>
  <c r="G19" i="1"/>
  <c r="AP18" i="1"/>
  <c r="AK18" i="1"/>
  <c r="R18" i="1"/>
  <c r="O18" i="1"/>
  <c r="K18" i="1"/>
  <c r="G18" i="1"/>
  <c r="BE17" i="1"/>
  <c r="AP17" i="1"/>
  <c r="AK17" i="1"/>
  <c r="R17" i="1"/>
  <c r="O17" i="1"/>
  <c r="K17" i="1"/>
  <c r="G17" i="1"/>
  <c r="AP16" i="1"/>
  <c r="AK16" i="1"/>
  <c r="AD16" i="1"/>
  <c r="W16" i="1"/>
  <c r="R16" i="1"/>
  <c r="O16" i="1"/>
  <c r="K16" i="1"/>
  <c r="G16" i="1"/>
  <c r="AP15" i="1"/>
  <c r="R15" i="1"/>
  <c r="O15" i="1"/>
  <c r="K15" i="1"/>
  <c r="G15" i="1"/>
  <c r="AP14" i="1"/>
  <c r="AK14" i="1"/>
  <c r="R14" i="1"/>
  <c r="O14" i="1"/>
  <c r="K14" i="1"/>
  <c r="M14" i="1" s="1"/>
  <c r="G14" i="1"/>
  <c r="BE13" i="1"/>
  <c r="AP13" i="1"/>
  <c r="AK13" i="1"/>
  <c r="AD13" i="1"/>
  <c r="R13" i="1"/>
  <c r="O13" i="1"/>
  <c r="K13" i="1"/>
  <c r="G13" i="1"/>
  <c r="BE12" i="1"/>
  <c r="AZ12" i="1"/>
  <c r="AP12" i="1"/>
  <c r="AK12" i="1"/>
  <c r="R12" i="1"/>
  <c r="O12" i="1"/>
  <c r="K12" i="1"/>
  <c r="G12" i="1"/>
  <c r="BE11" i="1"/>
  <c r="AP11" i="1"/>
  <c r="AK11" i="1"/>
  <c r="R11" i="1"/>
  <c r="O11" i="1"/>
  <c r="K11" i="1"/>
  <c r="G11" i="1"/>
  <c r="AP10" i="1"/>
  <c r="AK10" i="1"/>
  <c r="R10" i="1"/>
  <c r="O10" i="1"/>
  <c r="K10" i="1"/>
  <c r="G10" i="1"/>
  <c r="AZ9" i="1"/>
  <c r="AP9" i="1"/>
  <c r="R9" i="1"/>
  <c r="O9" i="1"/>
  <c r="K9" i="1"/>
  <c r="G9" i="1"/>
  <c r="AZ8" i="1"/>
  <c r="AP8" i="1"/>
  <c r="AK8" i="1"/>
  <c r="R8" i="1"/>
  <c r="O8" i="1"/>
  <c r="K8" i="1"/>
  <c r="G8" i="1"/>
  <c r="AZ7" i="1"/>
  <c r="AP7" i="1"/>
  <c r="AK7" i="1"/>
  <c r="R7" i="1"/>
  <c r="O7" i="1"/>
  <c r="K7" i="1"/>
  <c r="G7" i="1"/>
  <c r="BE6" i="1"/>
  <c r="AZ6" i="1"/>
  <c r="AP6" i="1"/>
  <c r="AK6" i="1"/>
  <c r="R6" i="1"/>
  <c r="O6" i="1"/>
  <c r="K6" i="1"/>
  <c r="G6" i="1"/>
  <c r="BE5" i="1"/>
  <c r="AZ5" i="1"/>
  <c r="AP5" i="1"/>
  <c r="AK5" i="1"/>
  <c r="R5" i="1"/>
  <c r="O5" i="1"/>
  <c r="K5" i="1"/>
  <c r="G5" i="1"/>
  <c r="BE4" i="1"/>
  <c r="AZ4" i="1"/>
  <c r="AP4" i="1"/>
  <c r="AL4" i="1"/>
  <c r="R4" i="1"/>
  <c r="O4" i="1"/>
  <c r="K4" i="1"/>
  <c r="G4" i="1"/>
  <c r="AZ3" i="1"/>
  <c r="BB3" i="1" s="1"/>
  <c r="AP3" i="1"/>
  <c r="AR3" i="1" s="1"/>
  <c r="AK3" i="1"/>
  <c r="R3" i="1"/>
  <c r="O3" i="1"/>
  <c r="Q3" i="1" s="1"/>
  <c r="K3" i="1"/>
  <c r="G3" i="1"/>
  <c r="I3" i="1" s="1"/>
  <c r="BE26" i="1" l="1"/>
  <c r="BG4" i="1"/>
  <c r="BF5" i="1"/>
  <c r="BG5" i="1"/>
  <c r="BF6" i="1"/>
  <c r="BG6" i="1"/>
  <c r="BF11" i="1"/>
  <c r="BG11" i="1"/>
  <c r="BF12" i="1"/>
  <c r="BG12" i="1"/>
  <c r="BF13" i="1"/>
  <c r="BG13" i="1"/>
  <c r="BF17" i="1"/>
  <c r="BG17" i="1"/>
  <c r="BA5" i="1"/>
  <c r="BB5" i="1"/>
  <c r="AL8" i="1"/>
  <c r="AM8" i="1"/>
  <c r="AL10" i="1"/>
  <c r="AM10" i="1"/>
  <c r="BA12" i="1"/>
  <c r="BB12" i="1"/>
  <c r="AL17" i="1"/>
  <c r="AM17" i="1"/>
  <c r="AQ20" i="1"/>
  <c r="AR20" i="1"/>
  <c r="BA6" i="1"/>
  <c r="BB6" i="1"/>
  <c r="AQ7" i="1"/>
  <c r="AR7" i="1"/>
  <c r="AQ8" i="1"/>
  <c r="AR8" i="1"/>
  <c r="AQ9" i="1"/>
  <c r="AR9" i="1"/>
  <c r="AQ10" i="1"/>
  <c r="AR10" i="1"/>
  <c r="AQ11" i="1"/>
  <c r="AR11" i="1"/>
  <c r="AL12" i="1"/>
  <c r="AM12" i="1"/>
  <c r="AQ13" i="1"/>
  <c r="AR13" i="1"/>
  <c r="AQ14" i="1"/>
  <c r="AR14" i="1"/>
  <c r="AQ16" i="1"/>
  <c r="AR16" i="1"/>
  <c r="AQ17" i="1"/>
  <c r="AR17" i="1"/>
  <c r="AQ18" i="1"/>
  <c r="AR18" i="1"/>
  <c r="BA19" i="1"/>
  <c r="BB19" i="1"/>
  <c r="BA20" i="1"/>
  <c r="BB20" i="1"/>
  <c r="BA21" i="1"/>
  <c r="BB21" i="1"/>
  <c r="AQ6" i="1"/>
  <c r="AR6" i="1"/>
  <c r="AL7" i="1"/>
  <c r="AM7" i="1"/>
  <c r="AL13" i="1"/>
  <c r="AM13" i="1"/>
  <c r="AL16" i="1"/>
  <c r="AM16" i="1"/>
  <c r="AQ19" i="1"/>
  <c r="AR19" i="1"/>
  <c r="AL3" i="1"/>
  <c r="AM3" i="1"/>
  <c r="AQ4" i="1"/>
  <c r="AR4" i="1"/>
  <c r="AL5" i="1"/>
  <c r="AM5" i="1"/>
  <c r="BA7" i="1"/>
  <c r="BB7" i="1"/>
  <c r="BA9" i="1"/>
  <c r="BB9" i="1"/>
  <c r="AQ12" i="1"/>
  <c r="AR12" i="1"/>
  <c r="X16" i="1"/>
  <c r="Y16" i="1"/>
  <c r="AL11" i="1"/>
  <c r="AM11" i="1"/>
  <c r="AL14" i="1"/>
  <c r="AM14" i="1"/>
  <c r="AL18" i="1"/>
  <c r="AM18" i="1"/>
  <c r="AQ21" i="1"/>
  <c r="AR21" i="1"/>
  <c r="BA4" i="1"/>
  <c r="BB4" i="1"/>
  <c r="AQ5" i="1"/>
  <c r="AR5" i="1"/>
  <c r="AR26" i="1" s="1"/>
  <c r="AL6" i="1"/>
  <c r="AL24" i="1" s="1"/>
  <c r="AM6" i="1"/>
  <c r="BA8" i="1"/>
  <c r="BB8" i="1"/>
  <c r="AD24" i="1"/>
  <c r="AF13" i="1"/>
  <c r="AQ15" i="1"/>
  <c r="AR15" i="1"/>
  <c r="AE16" i="1"/>
  <c r="AF16" i="1"/>
  <c r="AL19" i="1"/>
  <c r="AM19" i="1"/>
  <c r="AL20" i="1"/>
  <c r="AM20" i="1"/>
  <c r="AL21" i="1"/>
  <c r="AM21" i="1"/>
  <c r="L4" i="1"/>
  <c r="M4" i="1"/>
  <c r="H5" i="1"/>
  <c r="I5" i="1"/>
  <c r="S6" i="1"/>
  <c r="T6" i="1"/>
  <c r="L7" i="1"/>
  <c r="M7" i="1"/>
  <c r="L8" i="1"/>
  <c r="M8" i="1"/>
  <c r="H9" i="1"/>
  <c r="I9" i="1"/>
  <c r="L10" i="1"/>
  <c r="M10" i="1"/>
  <c r="L11" i="1"/>
  <c r="M11" i="1"/>
  <c r="H12" i="1"/>
  <c r="I12" i="1"/>
  <c r="P13" i="1"/>
  <c r="Q13" i="1"/>
  <c r="L15" i="1"/>
  <c r="M15" i="1"/>
  <c r="P16" i="1"/>
  <c r="Q16" i="1"/>
  <c r="H17" i="1"/>
  <c r="I17" i="1"/>
  <c r="H18" i="1"/>
  <c r="I18" i="1"/>
  <c r="L19" i="1"/>
  <c r="M19" i="1"/>
  <c r="L20" i="1"/>
  <c r="M20" i="1"/>
  <c r="L21" i="1"/>
  <c r="M21" i="1"/>
  <c r="L5" i="1"/>
  <c r="M5" i="1"/>
  <c r="M24" i="1" s="1"/>
  <c r="H6" i="1"/>
  <c r="I6" i="1"/>
  <c r="P7" i="1"/>
  <c r="Q7" i="1"/>
  <c r="P8" i="1"/>
  <c r="Q8" i="1"/>
  <c r="L9" i="1"/>
  <c r="M9" i="1"/>
  <c r="P10" i="1"/>
  <c r="Q10" i="1"/>
  <c r="P11" i="1"/>
  <c r="Q11" i="1"/>
  <c r="L12" i="1"/>
  <c r="M12" i="1"/>
  <c r="S13" i="1"/>
  <c r="T13" i="1"/>
  <c r="L14" i="1"/>
  <c r="P15" i="1"/>
  <c r="Q15" i="1"/>
  <c r="S16" i="1"/>
  <c r="T16" i="1"/>
  <c r="L17" i="1"/>
  <c r="M17" i="1"/>
  <c r="L18" i="1"/>
  <c r="M18" i="1"/>
  <c r="P19" i="1"/>
  <c r="Q19" i="1"/>
  <c r="P20" i="1"/>
  <c r="Q20" i="1"/>
  <c r="P21" i="1"/>
  <c r="Q21" i="1"/>
  <c r="P5" i="1"/>
  <c r="P25" i="1" s="1"/>
  <c r="Q5" i="1"/>
  <c r="L6" i="1"/>
  <c r="M6" i="1"/>
  <c r="S7" i="1"/>
  <c r="T7" i="1"/>
  <c r="S8" i="1"/>
  <c r="T8" i="1"/>
  <c r="P9" i="1"/>
  <c r="Q9" i="1"/>
  <c r="S10" i="1"/>
  <c r="T10" i="1"/>
  <c r="S11" i="1"/>
  <c r="T11" i="1"/>
  <c r="P12" i="1"/>
  <c r="Q12" i="1"/>
  <c r="H13" i="1"/>
  <c r="I13" i="1"/>
  <c r="P14" i="1"/>
  <c r="Q14" i="1"/>
  <c r="S15" i="1"/>
  <c r="T15" i="1"/>
  <c r="H16" i="1"/>
  <c r="I16" i="1"/>
  <c r="P17" i="1"/>
  <c r="Q17" i="1"/>
  <c r="P18" i="1"/>
  <c r="Q18" i="1"/>
  <c r="S19" i="1"/>
  <c r="T19" i="1"/>
  <c r="S20" i="1"/>
  <c r="T20" i="1"/>
  <c r="S21" i="1"/>
  <c r="T21" i="1"/>
  <c r="P4" i="1"/>
  <c r="Q4" i="1"/>
  <c r="S4" i="1"/>
  <c r="T4" i="1"/>
  <c r="S3" i="1"/>
  <c r="T3" i="1"/>
  <c r="H4" i="1"/>
  <c r="I4" i="1"/>
  <c r="S5" i="1"/>
  <c r="T5" i="1"/>
  <c r="P6" i="1"/>
  <c r="P26" i="1" s="1"/>
  <c r="Q6" i="1"/>
  <c r="H7" i="1"/>
  <c r="I7" i="1"/>
  <c r="H8" i="1"/>
  <c r="I8" i="1"/>
  <c r="S9" i="1"/>
  <c r="T9" i="1"/>
  <c r="H10" i="1"/>
  <c r="I10" i="1"/>
  <c r="H11" i="1"/>
  <c r="I11" i="1"/>
  <c r="S12" i="1"/>
  <c r="T12" i="1"/>
  <c r="L13" i="1"/>
  <c r="M13" i="1"/>
  <c r="H14" i="1"/>
  <c r="I14" i="1"/>
  <c r="S14" i="1"/>
  <c r="T14" i="1"/>
  <c r="H15" i="1"/>
  <c r="I15" i="1"/>
  <c r="L16" i="1"/>
  <c r="M16" i="1"/>
  <c r="S17" i="1"/>
  <c r="T17" i="1"/>
  <c r="S18" i="1"/>
  <c r="T18" i="1"/>
  <c r="H19" i="1"/>
  <c r="I19" i="1"/>
  <c r="H20" i="1"/>
  <c r="I20" i="1"/>
  <c r="H21" i="1"/>
  <c r="I21" i="1"/>
  <c r="H3" i="1"/>
  <c r="G23" i="1"/>
  <c r="L3" i="1"/>
  <c r="L25" i="1" s="1"/>
  <c r="K23" i="1"/>
  <c r="P3" i="1"/>
  <c r="O23" i="1"/>
  <c r="BJ26" i="1"/>
  <c r="AZ26" i="1"/>
  <c r="K26" i="1"/>
  <c r="AP26" i="1"/>
  <c r="AE13" i="1"/>
  <c r="G26" i="1"/>
  <c r="O26" i="1"/>
  <c r="X24" i="1"/>
  <c r="X23" i="1"/>
  <c r="AL26" i="1"/>
  <c r="AL25" i="1"/>
  <c r="AQ3" i="1"/>
  <c r="BF4" i="1"/>
  <c r="W23" i="1"/>
  <c r="AK23" i="1"/>
  <c r="BE23" i="1"/>
  <c r="W24" i="1"/>
  <c r="AK24" i="1"/>
  <c r="BE24" i="1"/>
  <c r="G24" i="1"/>
  <c r="O24" i="1"/>
  <c r="AK25" i="1"/>
  <c r="BE25" i="1"/>
  <c r="G25" i="1"/>
  <c r="O25" i="1"/>
  <c r="AK26" i="1"/>
  <c r="BA3" i="1"/>
  <c r="AD23" i="1"/>
  <c r="AP23" i="1"/>
  <c r="AZ23" i="1"/>
  <c r="BJ23" i="1"/>
  <c r="AP24" i="1"/>
  <c r="AZ24" i="1"/>
  <c r="BJ24" i="1"/>
  <c r="K24" i="1"/>
  <c r="AP25" i="1"/>
  <c r="AZ25" i="1"/>
  <c r="BJ25" i="1"/>
  <c r="K25" i="1"/>
  <c r="S25" i="1"/>
  <c r="AE23" i="1"/>
  <c r="AL23" i="1" l="1"/>
  <c r="AE24" i="1"/>
  <c r="T26" i="1"/>
  <c r="BB24" i="1"/>
  <c r="H25" i="1"/>
  <c r="S26" i="1"/>
  <c r="AR25" i="1"/>
  <c r="BG25" i="1"/>
  <c r="BG24" i="1"/>
  <c r="BG26" i="1"/>
  <c r="BG23" i="1"/>
  <c r="S24" i="1"/>
  <c r="Q23" i="1"/>
  <c r="Q25" i="1"/>
  <c r="AR23" i="1"/>
  <c r="BB26" i="1"/>
  <c r="M23" i="1"/>
  <c r="S23" i="1"/>
  <c r="H26" i="1"/>
  <c r="L26" i="1"/>
  <c r="AR24" i="1"/>
  <c r="Y24" i="1"/>
  <c r="Y23" i="1"/>
  <c r="AM23" i="1"/>
  <c r="AM24" i="1"/>
  <c r="AM25" i="1"/>
  <c r="AM26" i="1"/>
  <c r="BB23" i="1"/>
  <c r="AF24" i="1"/>
  <c r="AF23" i="1"/>
  <c r="BB25" i="1"/>
  <c r="T24" i="1"/>
  <c r="T23" i="1"/>
  <c r="T25" i="1"/>
  <c r="I26" i="1"/>
  <c r="M25" i="1"/>
  <c r="M26" i="1"/>
  <c r="Q26" i="1"/>
  <c r="I24" i="1"/>
  <c r="I25" i="1"/>
  <c r="Q24" i="1"/>
  <c r="I23" i="1"/>
  <c r="L23" i="1"/>
  <c r="L24" i="1"/>
  <c r="P24" i="1"/>
  <c r="P23" i="1"/>
  <c r="H24" i="1"/>
  <c r="H23" i="1"/>
  <c r="BA26" i="1"/>
  <c r="BA25" i="1"/>
  <c r="BA24" i="1"/>
  <c r="BA23" i="1"/>
  <c r="AQ26" i="1"/>
  <c r="AQ25" i="1"/>
  <c r="AQ24" i="1"/>
  <c r="AQ23" i="1"/>
  <c r="AV26" i="1"/>
  <c r="AV25" i="1"/>
  <c r="AV24" i="1"/>
  <c r="AV23" i="1"/>
  <c r="BF26" i="1"/>
  <c r="BF25" i="1"/>
  <c r="BF24" i="1"/>
  <c r="BF23" i="1"/>
</calcChain>
</file>

<file path=xl/sharedStrings.xml><?xml version="1.0" encoding="utf-8"?>
<sst xmlns="http://schemas.openxmlformats.org/spreadsheetml/2006/main" count="955" uniqueCount="143">
  <si>
    <t>LEAD AGENCY</t>
  </si>
  <si>
    <t>PROJECT DESCRIPTION</t>
  </si>
  <si>
    <t>PROJECT COST</t>
  </si>
  <si>
    <t>Conclusion of ESA Consultation</t>
  </si>
  <si>
    <t>Consultation Initiated with SHPO/THPO</t>
  </si>
  <si>
    <t>Section 106 Concluded</t>
  </si>
  <si>
    <t>Complete Application Received</t>
  </si>
  <si>
    <t>Permit Approved</t>
  </si>
  <si>
    <t>Completed Permit Application Received</t>
  </si>
  <si>
    <t>Southline Transmission Project</t>
  </si>
  <si>
    <t>BLM</t>
  </si>
  <si>
    <t>The Southline Transmission Projects consists of two sections. The New Build Section would involve the construction of approximately 240 miles of new 345-kilovolt (kV) double-circuit electric transmission lines in New Mexico and Arizona, and would provide a capacity of up to 1,000 megawatts (MW). The Upgrade Section would consist of double-circuit 230-kV lines connecting the Apache Substation to the existing Saguaro Substation northwest of Tucson, Arizona.</t>
  </si>
  <si>
    <t>$800 million</t>
  </si>
  <si>
    <t>N/A</t>
  </si>
  <si>
    <t>Not Completed</t>
  </si>
  <si>
    <t>TransWest Express Transmission Project</t>
  </si>
  <si>
    <t xml:space="preserve">The TransWest Express Transmission Project consists of a 725-mile 600kV DC line from Sinclair, WY substation to Marketplace, NV substation.  The project is designed to carry renewable and other energy generated in Wyoming to the desert southwest. </t>
  </si>
  <si>
    <t>$3 billion</t>
  </si>
  <si>
    <t>Energy Gateway South Transmission Project</t>
  </si>
  <si>
    <t xml:space="preserve">The Applicant proposes to construct, operate, and maintain a 500-kilovolt (kV), overhead, single-circuit, alternating-current transmission line beginning near Medicine Bow, Carbon County, Wyoming, at the Aeolus Substation, planned as part of Gateway West, and would extend south and west to Clover Substation (constructed as part of Gateway Central) near Mona, Juab County, Utah, an approximate distance of 425 miles (230 miles on BLM lands). </t>
  </si>
  <si>
    <t>$2.8 billion</t>
  </si>
  <si>
    <t xml:space="preserve">The proposed project will consist of a new, single-circuit
345,000-volt transmission line connecting the Sigurd
substation, located approximately six miles northeast
of Richfield in Sevier County, Utah, to the Red Butte
substation, located southwest of the town of Central in
Washington County, Utah. </t>
  </si>
  <si>
    <t>$358 million</t>
  </si>
  <si>
    <t xml:space="preserve">The Southern California Edison's Eldorado-Ivanpah Transmission Line Project consists of constructing, operating, and maintaining new and upgraded transmission facilities between Clark County, NV, and San Bernadino County, CA. </t>
  </si>
  <si>
    <t>$308+ million</t>
  </si>
  <si>
    <t>This project consisted of the construction of 235 miles of 500kV transmission line from the newly constructed Robinson Summit Substation near Ely, Nevada, to the Harry Allen Substation north of North Las Vegas, Nevada.</t>
  </si>
  <si>
    <t>$552 million</t>
  </si>
  <si>
    <t>The project would include an 100-foot-wide, 3.9-mile-long ROW across federally administered lands for the construction
and operation of an access road and transmission line.</t>
  </si>
  <si>
    <t>$212.6 million</t>
  </si>
  <si>
    <t>Plains and Eastern Clean Line Transmission Line Project</t>
  </si>
  <si>
    <t>DOE</t>
  </si>
  <si>
    <t>The project would build additional facilities that would connect to the Project in Texas and Tennessee. The Project would deliver up to 4,000 megawatts (MW) of primarily wind generation from the Oklahoma and Texas Panhandle region to the mid-South and Southeastern United States, which could meet the annual energy needs of more than 1.5 million average American homes.</t>
  </si>
  <si>
    <t>$3.5 billion</t>
  </si>
  <si>
    <t>Antelope Valley Station to Neset Transmission Project</t>
  </si>
  <si>
    <t>RUS</t>
  </si>
  <si>
    <t>The Project includes construction and operation of approximately 190 miles of new 345-kV single pole transmission line, 2 new substations, modifications to 4 existing substations, a 345 kV switchyard, maintenance access roads, temporary construction roads, river crossings, temporary construction staging sites, and other facilities to be described in the proposed EIS. The proposed Project would be located in portions of Billings, Dunn, McKenzie, Mercer, Mountrail, and Williams Counties in western North Dakota. The Project would connect to the Integrated System at several locations, including Western's Williston Substation.</t>
  </si>
  <si>
    <t>$507-$587 million</t>
  </si>
  <si>
    <t>USFS</t>
  </si>
  <si>
    <t>The Barren Ridge Renewable Transmission Project (BRRTP) provides transmission access to approximately 1,000 megawatts of power from wind and solar projects in the Tehachapi Mountains and Mojave Desert areas.</t>
  </si>
  <si>
    <t>$300 million</t>
  </si>
  <si>
    <t>Kake to Petersburg Transmission Line Intertie Project</t>
  </si>
  <si>
    <t>The project will construct an electric transmission line between Petersburg on Mitkof Island and the city of Kake on Kupreanof Island. The transmission line will be approximately 60 miles long and follow existing roads for 34 miles.</t>
  </si>
  <si>
    <t>$200 million</t>
  </si>
  <si>
    <t>San Luis Transmission Project</t>
  </si>
  <si>
    <t>WAPA</t>
  </si>
  <si>
    <t xml:space="preserve">The proposed project was to construct, own, operate, and maintain a new 230-kilovolt transmission line about 62 miles in length between WAPA's Tracy Substation and WAPA's San Luis Substation and a new 70-kV transmission line about 5 miles in length between the San Luis and O'Neill Substations. </t>
  </si>
  <si>
    <t>$323.5 million</t>
  </si>
  <si>
    <t>Big Eddy-Knight Transmission Project  </t>
  </si>
  <si>
    <t>BPA</t>
  </si>
  <si>
    <t xml:space="preserve">The Big Eddy-Knight Transmission Project consists of a 28-mile-long, 500-kilovolt (kV) transmission line that runs between BPA's existing Big Eddy Substation in The Dalles, Wasco County, Oregon, to a new Knight Substation about 4 miles northwest of Goldendale, Klickitat County, Washington.
</t>
  </si>
  <si>
    <t>NPS</t>
  </si>
  <si>
    <t xml:space="preserve">The project is to replace an existing 230kV transmission line with a double circuit transmission line carrying both a 230kV line capable of being energized to 500kV and a new 500kV line across the Delaware Water Gap National Recreation Area, Middle Delaware National Scenic and Recreational River, and Appalachian National Scenic Trail, in Pennsylvania and New Jersey. </t>
  </si>
  <si>
    <t>$1.4-$2.3 billion</t>
  </si>
  <si>
    <t>Tehachapi Renewable Transmission Project  New Information on Changed Conditions Caused by the Station Fire   Construct  Operate and Maintain New and Upgraded 500 kV and 220kV Transmission Lines and Substations  Special Use Authorization  Angeles National Forest   Los Angeles County  CA</t>
  </si>
  <si>
    <t>$1.8billion</t>
  </si>
  <si>
    <t>The project would construct a new 345 kV and a new 161kV transmission line from the Hampton Substation, through Rochester, to a proposed substation in La Crosse, WI.</t>
  </si>
  <si>
    <t>$507 million</t>
  </si>
  <si>
    <t>Gateway West Segments 8 &amp; 9</t>
  </si>
  <si>
    <t>$383 million</t>
  </si>
  <si>
    <t>SunZia Southwest Transmission Project  Proposed Resource Management Plan Amendments</t>
  </si>
  <si>
    <t>$1.5 billion</t>
  </si>
  <si>
    <t>DAYS</t>
  </si>
  <si>
    <t>MONTHS</t>
  </si>
  <si>
    <t>YEARS</t>
  </si>
  <si>
    <t>Informal Consultation Initiated</t>
  </si>
  <si>
    <t>Informal Consultation Concluded</t>
  </si>
  <si>
    <t>NOI TO ROD (YEARS)</t>
  </si>
  <si>
    <t xml:space="preserve">The SunZia Southwest Transmission Project (SunZia or the Project) is an extra high voltage 500kV interstate transmission infrastructure project that will enable the delivery of electric energy from hihg capacity wind energy regions in eastern New Mexico to customers in the Desert Southwest. The Project will consist of two 500 kV transmission lines and substations and will stretch over 500 miles. Originating in wind energy-rich eastern New Mexico at the SunZia East Substation, to the existing Pinal Central Substation near Coolidge, AZ. Construction of the first transmission line and substations is slated to begin in mid-2018, with commercial operation in late 2010. The project's total transfer capacity is 3,000MW. The Project is being developed jointly by Southwestern Power Group and Pattern Development and is estimated to cost over $1.5 billion. </t>
  </si>
  <si>
    <t>Construct,operate, and maintain new and upgraded 500 kV and 220kV transmission lines and substations. </t>
  </si>
  <si>
    <t>The primary component consists of two new 500-kV transmission lines on steel lattice towers. The BLM ROW grant area for the transmission line will be 250 feet wide for each 500-kV line, extending to 500 feet in width where the Segment 8 and 9 lines are adjacent. Access roads located in the transmission line ROW grant area are included in the authorized use. </t>
  </si>
  <si>
    <t>Construct, operate, and maintain a 69-mile long, single-circuit 500-kilovolt (kV) transmission line (which would be operated initially at 345kV) from the existing Mona Substation near the community of Mona in Juab County, Utah, to a proposed Mona Annex Substation (to be located south of the existing Mona Substation) that would be designed to accommodate 500, 345, and 138,V transmission lines, then on to a proposed future Limber Substation (to be located in the Tooele Valley in Utah), also designed to accommodate 500, 345, and 138kV transmission lines. Two double-circuit 345kV lines are proposed from the Limber Substation. One line would extend 31 miles to the existing Oquirrh Substation in West Jordan, Utah, and the second line would extend 45 miles to the existing Terminal Substation in Salt Lake City, Utah.</t>
  </si>
  <si>
    <t>MEDIAN NMFS ESA CONSULTATION:</t>
  </si>
  <si>
    <t>AVERAGE/MEAN NMFS ESA CONSULTATION:</t>
  </si>
  <si>
    <t>AVERAGE/MEAN USFWS ESA CONSULTATION:</t>
  </si>
  <si>
    <t>MEDIAN USFWS ESA CONSULTATION:</t>
  </si>
  <si>
    <t>AVERAGE/MEAN SECTION 106 CONSULTATION:</t>
  </si>
  <si>
    <t>MEDIAN SECTION 106 CONSULTATION:</t>
  </si>
  <si>
    <t>AVERAGE/MEAN SECTION 10/404 REVIEW:</t>
  </si>
  <si>
    <t>MEDIAN SECTION 10/404 REVIEW:</t>
  </si>
  <si>
    <t>AVERAGE/MEAN BLM RIGHT-OF-WAY APPROVAL:</t>
  </si>
  <si>
    <t>MEDIAN BLM RIGHT-OF-WAY APPROVAL:</t>
  </si>
  <si>
    <t>AVERAGE/MEAN USFS SPECIAL USE PERMIT APPROVAL:</t>
  </si>
  <si>
    <t>MEDIAN USFS SPECIAL USE PERMIT APPROVAL:</t>
  </si>
  <si>
    <t>AVERAGE/ MEAN DEIS TO FEIS NOA:</t>
  </si>
  <si>
    <t>MEDIAN NOI TO DEIS:</t>
  </si>
  <si>
    <t>AVERAGE/ MEAN NOI TO DEIS:</t>
  </si>
  <si>
    <t>MEDIAN DEIS TO FEIS NOA:</t>
  </si>
  <si>
    <t>MEDIAN FEIS TO ROD:</t>
  </si>
  <si>
    <t>MEDIAN NOI TO ROD:</t>
  </si>
  <si>
    <t>NOI TO ROD (DAYS)</t>
  </si>
  <si>
    <t>NOI TO ROD (MONTHS)</t>
  </si>
  <si>
    <t xml:space="preserve">MONTHS </t>
  </si>
  <si>
    <t>NOI TO DEIS (MONTHS)</t>
  </si>
  <si>
    <t>NOI TO DEIS (DAYS)</t>
  </si>
  <si>
    <t>DEIS TO FEIS NOA (DAYS)</t>
  </si>
  <si>
    <t>DEIS TO FEIS NOA (MONTHS)</t>
  </si>
  <si>
    <t>FEIS TO ROD (DAYS)</t>
  </si>
  <si>
    <t>FEIS TO ROD (MONTHS)</t>
  </si>
  <si>
    <t xml:space="preserve">&gt;$200 million </t>
  </si>
  <si>
    <t>&gt;$200 million</t>
  </si>
  <si>
    <t>25TH PERCENTILE</t>
  </si>
  <si>
    <t>75TH PERCENTILE</t>
  </si>
  <si>
    <t>Last Approval Date</t>
  </si>
  <si>
    <t>MEDIAN NOI TO FINAL DATE:</t>
  </si>
  <si>
    <t>Conclusion of EFH Consultation</t>
  </si>
  <si>
    <t>Consultation Package Deemed Complete</t>
  </si>
  <si>
    <t>Sigurd to Red Butte No. 2 345kV Transmission Project</t>
  </si>
  <si>
    <t>Southern California Edison's Eldorado-Ivanpah Transmission Line Project</t>
  </si>
  <si>
    <t>ON Line Project (Previously Known as Ely Energy Center)</t>
  </si>
  <si>
    <t>West Butte Wind Power Project</t>
  </si>
  <si>
    <t xml:space="preserve">Barren Ridge Renewable Transmission Project </t>
  </si>
  <si>
    <t>Appalachian National Scenic Trail Delaware Water Gap National Recreation Area Project</t>
  </si>
  <si>
    <t>Hampton - Rochester - La Crosse Transmission System Improvement Project</t>
  </si>
  <si>
    <t>Mona to Oquirrh Transmission Corridor Project and Draft  Pony Express Resource Management Plan Amendment</t>
  </si>
  <si>
    <t>AVERAGE/MEAN NMFS EFH  REVIEW:</t>
  </si>
  <si>
    <t>MEDIAN NMFS EFH REVIEW:</t>
  </si>
  <si>
    <t>NOI TO DEIS (YEARS)</t>
  </si>
  <si>
    <t>DEIS TO FEIS NOA (YEARS)</t>
  </si>
  <si>
    <t>FEIS TO ROD (YEARS)</t>
  </si>
  <si>
    <t>COMPLETION TIME       (MONTHS)</t>
  </si>
  <si>
    <t>NMFS EFH CONSULTATION</t>
  </si>
  <si>
    <t>NOI TO COMPLETION OF FINAL ERA ACTION</t>
  </si>
  <si>
    <t>USFS SPECIAL USE PERMIT</t>
  </si>
  <si>
    <t>BLM RIGHT-OF-WAY</t>
  </si>
  <si>
    <t>USACE SECTION 10/404</t>
  </si>
  <si>
    <t xml:space="preserve"> SECTION 106 </t>
  </si>
  <si>
    <t>USFWS ESA CONSULTATION</t>
  </si>
  <si>
    <t>NMFS ESA CONSULTATION</t>
  </si>
  <si>
    <r>
      <t>Consultation Package Deemed Complete- Formal</t>
    </r>
    <r>
      <rPr>
        <b/>
        <vertAlign val="superscript"/>
        <sz val="12"/>
        <color theme="1"/>
        <rFont val="Arial"/>
        <family val="2"/>
      </rPr>
      <t>1</t>
    </r>
  </si>
  <si>
    <t>NEPA</t>
  </si>
  <si>
    <t>COMPLETION TIME              (DAYS)</t>
  </si>
  <si>
    <t>COMPLETION TIME             (YEARS)</t>
  </si>
  <si>
    <t>Final Verification/    Permit Decision Rendered</t>
  </si>
  <si>
    <t>Complete Pre-Construction Notification/      Application Received</t>
  </si>
  <si>
    <t>NOI Date</t>
  </si>
  <si>
    <t>DEIS Date</t>
  </si>
  <si>
    <t>FEIS Date</t>
  </si>
  <si>
    <t>ROD Date</t>
  </si>
  <si>
    <t>AVERAGE/  MEAN FEIS TO ROD:</t>
  </si>
  <si>
    <t>AVERAGE/  MEAN NOI TO ROD:</t>
  </si>
  <si>
    <t>AVERAGE/ MEAN NOI TO FINAL DATE:</t>
  </si>
  <si>
    <t>PROJECT NAME*</t>
  </si>
  <si>
    <t>*Projects in bold were covered by FAST-41.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</si>
</sst>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2"/>
      <color theme="1"/>
      <name val="Arial"/>
      <family val="2"/>
    </font>
    <font>
      <b/>
      <sz val="12"/>
      <color theme="1"/>
      <name val="Arial"/>
      <family val="2"/>
    </font>
    <font>
      <b/>
      <sz val="12"/>
      <color theme="1"/>
      <name val="Calibri"/>
      <family val="2"/>
      <scheme val="minor"/>
    </font>
    <font>
      <sz val="11"/>
      <color theme="1"/>
      <name val="Calibri"/>
      <family val="2"/>
      <scheme val="minor"/>
    </font>
    <font>
      <b/>
      <sz val="16"/>
      <color theme="1"/>
      <name val="Arial"/>
      <family val="2"/>
    </font>
    <font>
      <b/>
      <vertAlign val="superscript"/>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48">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cellStyleXfs>
  <cellXfs count="334">
    <xf numFmtId="0" fontId="0" fillId="0" borderId="0" xfId="0"/>
    <xf numFmtId="0" fontId="0" fillId="0" borderId="0" xfId="0" applyAlignment="1">
      <alignment wrapText="1"/>
    </xf>
    <xf numFmtId="14" fontId="1" fillId="0" borderId="8" xfId="0" applyNumberFormat="1" applyFont="1" applyBorder="1" applyAlignment="1">
      <alignment horizontal="center" vertical="center"/>
    </xf>
    <xf numFmtId="0" fontId="1" fillId="0" borderId="8" xfId="0" applyFont="1" applyBorder="1" applyAlignment="1">
      <alignment horizontal="center" vertical="center"/>
    </xf>
    <xf numFmtId="14" fontId="0" fillId="0" borderId="8" xfId="0" applyNumberFormat="1" applyBorder="1" applyAlignment="1">
      <alignment horizontal="center" vertical="center"/>
    </xf>
    <xf numFmtId="0" fontId="0" fillId="0" borderId="8" xfId="0" applyBorder="1" applyAlignment="1">
      <alignment horizontal="center" vertical="center"/>
    </xf>
    <xf numFmtId="14" fontId="0" fillId="2" borderId="8" xfId="0" applyNumberFormat="1" applyFill="1" applyBorder="1" applyAlignment="1">
      <alignment horizontal="center" vertical="center"/>
    </xf>
    <xf numFmtId="0" fontId="0" fillId="2" borderId="8" xfId="0" applyFill="1" applyBorder="1" applyAlignment="1">
      <alignment horizontal="center" vertical="center"/>
    </xf>
    <xf numFmtId="14" fontId="0" fillId="0" borderId="8" xfId="0" applyNumberFormat="1" applyFill="1" applyBorder="1" applyAlignment="1">
      <alignment horizontal="center" vertical="center" wrapText="1"/>
    </xf>
    <xf numFmtId="0" fontId="0" fillId="0" borderId="0" xfId="0" applyFill="1" applyAlignment="1">
      <alignment wrapText="1"/>
    </xf>
    <xf numFmtId="0" fontId="0" fillId="0" borderId="0" xfId="0" applyFill="1"/>
    <xf numFmtId="14" fontId="1" fillId="2" borderId="8" xfId="0" applyNumberFormat="1" applyFont="1" applyFill="1" applyBorder="1" applyAlignment="1">
      <alignment horizontal="center" vertical="center"/>
    </xf>
    <xf numFmtId="0" fontId="1" fillId="0" borderId="0" xfId="0" applyFont="1"/>
    <xf numFmtId="0" fontId="0" fillId="2" borderId="8" xfId="0" applyFill="1" applyBorder="1" applyAlignment="1">
      <alignment horizontal="center" vertical="center" wrapText="1"/>
    </xf>
    <xf numFmtId="1" fontId="0" fillId="2" borderId="8" xfId="0" applyNumberFormat="1" applyFill="1" applyBorder="1" applyAlignment="1">
      <alignment horizontal="center" vertical="center"/>
    </xf>
    <xf numFmtId="14" fontId="1" fillId="2" borderId="8" xfId="0" applyNumberFormat="1" applyFont="1" applyFill="1" applyBorder="1" applyAlignment="1">
      <alignment horizontal="center" vertical="center" wrapText="1"/>
    </xf>
    <xf numFmtId="0" fontId="1" fillId="2" borderId="8" xfId="0" applyFont="1" applyFill="1" applyBorder="1" applyAlignment="1">
      <alignment horizontal="center" vertical="center"/>
    </xf>
    <xf numFmtId="1" fontId="1" fillId="2" borderId="8"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2" fontId="1" fillId="0" borderId="0" xfId="0" applyNumberFormat="1" applyFont="1" applyFill="1" applyBorder="1" applyAlignment="1">
      <alignment horizontal="center" vertical="center"/>
    </xf>
    <xf numFmtId="0" fontId="0" fillId="0" borderId="0" xfId="0" applyFill="1" applyBorder="1"/>
    <xf numFmtId="0" fontId="4" fillId="0" borderId="0" xfId="0" applyFont="1" applyFill="1" applyBorder="1" applyAlignment="1">
      <alignment horizontal="center" vertical="center"/>
    </xf>
    <xf numFmtId="164" fontId="4" fillId="0" borderId="0" xfId="0" applyNumberFormat="1" applyFont="1" applyFill="1" applyBorder="1" applyAlignment="1">
      <alignment horizontal="center" vertical="center"/>
    </xf>
    <xf numFmtId="0" fontId="0" fillId="0" borderId="0" xfId="0" applyFill="1" applyBorder="1" applyAlignment="1">
      <alignment horizontal="center"/>
    </xf>
    <xf numFmtId="0" fontId="4" fillId="0" borderId="0" xfId="0" applyFont="1" applyFill="1" applyBorder="1" applyAlignment="1">
      <alignment horizontal="center" vertical="center" wrapText="1"/>
    </xf>
    <xf numFmtId="1" fontId="0" fillId="0" borderId="0" xfId="0" applyNumberFormat="1" applyFill="1" applyBorder="1" applyAlignment="1">
      <alignment horizontal="center" vertical="center"/>
    </xf>
    <xf numFmtId="1" fontId="1" fillId="0" borderId="0" xfId="0" applyNumberFormat="1" applyFont="1" applyFill="1"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0" xfId="0" applyFill="1" applyBorder="1" applyAlignment="1">
      <alignment vertical="center"/>
    </xf>
    <xf numFmtId="14" fontId="0" fillId="0" borderId="0" xfId="0" applyNumberFormat="1" applyFill="1" applyBorder="1" applyAlignment="1">
      <alignment horizontal="left" vertical="center"/>
    </xf>
    <xf numFmtId="14" fontId="1" fillId="0" borderId="0" xfId="0" applyNumberFormat="1" applyFont="1" applyFill="1" applyBorder="1" applyAlignment="1">
      <alignment horizontal="center" vertical="center"/>
    </xf>
    <xf numFmtId="14" fontId="1" fillId="0" borderId="8" xfId="0" applyNumberFormat="1" applyFont="1" applyFill="1" applyBorder="1" applyAlignment="1">
      <alignment horizontal="center" vertical="center"/>
    </xf>
    <xf numFmtId="14" fontId="0" fillId="0" borderId="8" xfId="0" applyNumberFormat="1" applyFill="1" applyBorder="1" applyAlignment="1">
      <alignment horizontal="center" vertical="center"/>
    </xf>
    <xf numFmtId="0" fontId="1" fillId="0" borderId="8" xfId="0" applyFont="1" applyFill="1" applyBorder="1" applyAlignment="1">
      <alignment horizontal="center" vertical="center" wrapText="1"/>
    </xf>
    <xf numFmtId="14" fontId="1" fillId="0" borderId="8"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14" fontId="0" fillId="0" borderId="8" xfId="0" applyNumberFormat="1" applyFont="1" applyFill="1" applyBorder="1" applyAlignment="1">
      <alignment horizontal="center" vertical="center" wrapText="1"/>
    </xf>
    <xf numFmtId="14" fontId="1" fillId="0" borderId="7" xfId="0" applyNumberFormat="1" applyFont="1" applyBorder="1" applyAlignment="1">
      <alignment horizontal="center" vertical="center"/>
    </xf>
    <xf numFmtId="14" fontId="1" fillId="6" borderId="8" xfId="0" applyNumberFormat="1" applyFont="1" applyFill="1" applyBorder="1" applyAlignment="1">
      <alignment horizontal="center" vertical="center"/>
    </xf>
    <xf numFmtId="14" fontId="0" fillId="6" borderId="8" xfId="0" applyNumberFormat="1" applyFill="1" applyBorder="1" applyAlignment="1">
      <alignment horizontal="center" vertical="center"/>
    </xf>
    <xf numFmtId="2" fontId="1" fillId="3" borderId="8" xfId="0" applyNumberFormat="1" applyFont="1" applyFill="1" applyBorder="1" applyAlignment="1">
      <alignment horizontal="center" vertical="center"/>
    </xf>
    <xf numFmtId="2" fontId="0" fillId="3" borderId="8" xfId="0" applyNumberFormat="1" applyFill="1" applyBorder="1" applyAlignment="1">
      <alignment horizontal="center" vertical="center"/>
    </xf>
    <xf numFmtId="2" fontId="0" fillId="3" borderId="8" xfId="0" applyNumberFormat="1" applyFont="1" applyFill="1" applyBorder="1" applyAlignment="1">
      <alignment horizontal="center" vertical="center"/>
    </xf>
    <xf numFmtId="14" fontId="1" fillId="6" borderId="8" xfId="0" applyNumberFormat="1" applyFont="1" applyFill="1" applyBorder="1" applyAlignment="1">
      <alignment horizontal="center" vertical="center" wrapText="1"/>
    </xf>
    <xf numFmtId="2" fontId="0" fillId="3" borderId="5" xfId="0" applyNumberFormat="1" applyFill="1" applyBorder="1" applyAlignment="1">
      <alignment horizontal="center" vertical="center"/>
    </xf>
    <xf numFmtId="0" fontId="1" fillId="3" borderId="8" xfId="0" applyFont="1" applyFill="1" applyBorder="1" applyAlignment="1">
      <alignment horizontal="center" vertical="center"/>
    </xf>
    <xf numFmtId="0" fontId="0" fillId="3" borderId="8" xfId="0" applyFill="1" applyBorder="1" applyAlignment="1">
      <alignment horizontal="center" vertical="center"/>
    </xf>
    <xf numFmtId="2" fontId="0" fillId="3" borderId="10" xfId="0" applyNumberFormat="1" applyFill="1" applyBorder="1" applyAlignment="1">
      <alignment horizontal="center" vertical="center"/>
    </xf>
    <xf numFmtId="0" fontId="0" fillId="3" borderId="8" xfId="0" applyFont="1" applyFill="1" applyBorder="1" applyAlignment="1">
      <alignment horizontal="center" vertical="center"/>
    </xf>
    <xf numFmtId="2" fontId="1" fillId="3" borderId="9" xfId="0" applyNumberFormat="1" applyFont="1" applyFill="1" applyBorder="1" applyAlignment="1">
      <alignment horizontal="center" vertical="center"/>
    </xf>
    <xf numFmtId="1" fontId="1" fillId="6" borderId="8" xfId="0" applyNumberFormat="1" applyFont="1" applyFill="1" applyBorder="1" applyAlignment="1">
      <alignment horizontal="center" vertical="center"/>
    </xf>
    <xf numFmtId="1" fontId="0" fillId="6" borderId="8" xfId="0" applyNumberFormat="1" applyFill="1" applyBorder="1" applyAlignment="1">
      <alignment horizontal="center" vertical="center"/>
    </xf>
    <xf numFmtId="0" fontId="0" fillId="6" borderId="8" xfId="0" applyFill="1" applyBorder="1" applyAlignment="1">
      <alignment horizontal="center" vertical="center"/>
    </xf>
    <xf numFmtId="14" fontId="0" fillId="6" borderId="8" xfId="0" applyNumberForma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8" xfId="0" applyFont="1" applyFill="1" applyBorder="1" applyAlignment="1">
      <alignment horizontal="center" vertical="center"/>
    </xf>
    <xf numFmtId="14" fontId="0" fillId="6" borderId="8" xfId="0" applyNumberFormat="1" applyFont="1" applyFill="1" applyBorder="1" applyAlignment="1">
      <alignment horizontal="center" vertical="center" wrapText="1"/>
    </xf>
    <xf numFmtId="0" fontId="0" fillId="6" borderId="8" xfId="0" applyFill="1" applyBorder="1" applyAlignment="1">
      <alignment horizontal="center" vertical="center" wrapText="1"/>
    </xf>
    <xf numFmtId="14" fontId="1" fillId="6" borderId="7" xfId="0" applyNumberFormat="1" applyFont="1" applyFill="1" applyBorder="1" applyAlignment="1">
      <alignment horizontal="center" vertical="center"/>
    </xf>
    <xf numFmtId="0" fontId="1" fillId="5" borderId="32" xfId="0" applyFont="1" applyFill="1" applyBorder="1" applyAlignment="1">
      <alignment vertical="center" wrapText="1"/>
    </xf>
    <xf numFmtId="1" fontId="1" fillId="5" borderId="28" xfId="0" applyNumberFormat="1" applyFont="1" applyFill="1" applyBorder="1" applyAlignment="1">
      <alignment horizontal="center" vertical="center"/>
    </xf>
    <xf numFmtId="1" fontId="1" fillId="5" borderId="25" xfId="0" applyNumberFormat="1" applyFont="1" applyFill="1" applyBorder="1" applyAlignment="1">
      <alignment horizontal="center" vertical="center"/>
    </xf>
    <xf numFmtId="1" fontId="1" fillId="5" borderId="27" xfId="0" applyNumberFormat="1" applyFont="1" applyFill="1" applyBorder="1" applyAlignment="1">
      <alignment horizontal="center" vertical="center"/>
    </xf>
    <xf numFmtId="2" fontId="1" fillId="5" borderId="12" xfId="0" applyNumberFormat="1" applyFont="1" applyFill="1" applyBorder="1" applyAlignment="1">
      <alignment horizontal="center" vertical="center"/>
    </xf>
    <xf numFmtId="2" fontId="1" fillId="4" borderId="6" xfId="0" applyNumberFormat="1" applyFont="1" applyFill="1" applyBorder="1" applyAlignment="1">
      <alignment horizontal="center" vertical="center"/>
    </xf>
    <xf numFmtId="2" fontId="1" fillId="4" borderId="11" xfId="0" applyNumberFormat="1" applyFont="1" applyFill="1" applyBorder="1" applyAlignment="1">
      <alignment horizontal="center" vertical="center"/>
    </xf>
    <xf numFmtId="2" fontId="1" fillId="4" borderId="2" xfId="0" applyNumberFormat="1" applyFont="1" applyFill="1" applyBorder="1" applyAlignment="1">
      <alignment horizontal="center" vertical="center"/>
    </xf>
    <xf numFmtId="2" fontId="1" fillId="4" borderId="4"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14" fontId="0" fillId="0" borderId="38" xfId="0" applyNumberFormat="1" applyBorder="1" applyAlignment="1">
      <alignment horizontal="center" vertical="center"/>
    </xf>
    <xf numFmtId="0" fontId="2" fillId="4" borderId="5" xfId="0" applyFont="1" applyFill="1" applyBorder="1" applyAlignment="1">
      <alignment horizontal="center" vertical="center" wrapText="1"/>
    </xf>
    <xf numFmtId="2" fontId="1" fillId="4" borderId="8" xfId="0" applyNumberFormat="1" applyFont="1" applyFill="1" applyBorder="1" applyAlignment="1">
      <alignment horizontal="center" vertical="center"/>
    </xf>
    <xf numFmtId="1" fontId="1" fillId="5" borderId="36" xfId="0" applyNumberFormat="1" applyFont="1" applyFill="1" applyBorder="1" applyAlignment="1">
      <alignment horizontal="center" vertical="center"/>
    </xf>
    <xf numFmtId="1" fontId="1" fillId="5" borderId="35" xfId="0" applyNumberFormat="1" applyFont="1" applyFill="1" applyBorder="1" applyAlignment="1">
      <alignment horizontal="center" vertical="center"/>
    </xf>
    <xf numFmtId="1" fontId="0" fillId="0" borderId="8" xfId="0" applyNumberFormat="1" applyFill="1" applyBorder="1" applyAlignment="1">
      <alignment horizontal="center" vertical="center"/>
    </xf>
    <xf numFmtId="1" fontId="1" fillId="5" borderId="17" xfId="0" applyNumberFormat="1" applyFont="1" applyFill="1" applyBorder="1" applyAlignment="1">
      <alignment horizontal="center" vertical="center"/>
    </xf>
    <xf numFmtId="0" fontId="0" fillId="0" borderId="0" xfId="0" applyFont="1"/>
    <xf numFmtId="0" fontId="0" fillId="0" borderId="3" xfId="0" applyBorder="1" applyAlignment="1">
      <alignment horizontal="center" vertical="center"/>
    </xf>
    <xf numFmtId="2" fontId="0" fillId="3" borderId="3" xfId="0" applyNumberFormat="1" applyFill="1" applyBorder="1" applyAlignment="1">
      <alignment horizontal="center" vertical="center"/>
    </xf>
    <xf numFmtId="14" fontId="0" fillId="0" borderId="3" xfId="0" applyNumberFormat="1" applyBorder="1" applyAlignment="1">
      <alignment horizontal="center" vertical="center"/>
    </xf>
    <xf numFmtId="0" fontId="0" fillId="3" borderId="3" xfId="0" applyFill="1" applyBorder="1" applyAlignment="1">
      <alignment horizontal="center" vertical="center"/>
    </xf>
    <xf numFmtId="1" fontId="0" fillId="2" borderId="3" xfId="0" applyNumberFormat="1" applyFill="1" applyBorder="1" applyAlignment="1">
      <alignment horizontal="center" vertical="center"/>
    </xf>
    <xf numFmtId="14" fontId="0" fillId="2" borderId="3" xfId="0" applyNumberFormat="1" applyFill="1" applyBorder="1" applyAlignment="1">
      <alignment horizontal="center" vertical="center" wrapText="1"/>
    </xf>
    <xf numFmtId="2" fontId="0" fillId="3" borderId="3" xfId="0" applyNumberFormat="1" applyFont="1" applyFill="1" applyBorder="1" applyAlignment="1">
      <alignment horizontal="center" vertical="center"/>
    </xf>
    <xf numFmtId="0" fontId="0" fillId="2" borderId="3" xfId="0" applyFill="1" applyBorder="1" applyAlignment="1">
      <alignment horizontal="center" vertical="center" wrapText="1"/>
    </xf>
    <xf numFmtId="14" fontId="0" fillId="0" borderId="3" xfId="0" applyNumberFormat="1" applyFill="1" applyBorder="1" applyAlignment="1">
      <alignment horizontal="center" vertical="center"/>
    </xf>
    <xf numFmtId="0" fontId="0" fillId="3" borderId="3" xfId="0" applyFont="1" applyFill="1" applyBorder="1" applyAlignment="1">
      <alignment horizontal="center" vertical="center"/>
    </xf>
    <xf numFmtId="2" fontId="0" fillId="3" borderId="6" xfId="0" applyNumberFormat="1" applyFill="1" applyBorder="1" applyAlignment="1">
      <alignment horizontal="center" vertical="center"/>
    </xf>
    <xf numFmtId="2" fontId="0" fillId="3" borderId="9" xfId="0" applyNumberFormat="1" applyFill="1" applyBorder="1" applyAlignment="1">
      <alignment horizontal="center" vertical="center"/>
    </xf>
    <xf numFmtId="14" fontId="0" fillId="2" borderId="5" xfId="0" applyNumberFormat="1" applyFill="1" applyBorder="1" applyAlignment="1">
      <alignment horizontal="center" vertical="center"/>
    </xf>
    <xf numFmtId="0" fontId="0" fillId="3" borderId="5" xfId="0" applyFill="1" applyBorder="1" applyAlignment="1">
      <alignment horizontal="center" vertical="center"/>
    </xf>
    <xf numFmtId="1" fontId="0" fillId="2" borderId="5" xfId="0" applyNumberFormat="1" applyFill="1" applyBorder="1" applyAlignment="1">
      <alignment horizontal="center" vertical="center"/>
    </xf>
    <xf numFmtId="2" fontId="0" fillId="3" borderId="5" xfId="0" applyNumberFormat="1" applyFont="1" applyFill="1" applyBorder="1" applyAlignment="1">
      <alignment horizontal="center" vertical="center"/>
    </xf>
    <xf numFmtId="0" fontId="0" fillId="0" borderId="5" xfId="0" applyFill="1" applyBorder="1" applyAlignment="1">
      <alignment horizontal="center" vertical="center" wrapText="1"/>
    </xf>
    <xf numFmtId="0" fontId="0" fillId="3" borderId="5" xfId="0" applyFont="1" applyFill="1" applyBorder="1" applyAlignment="1">
      <alignment horizontal="center" vertical="center"/>
    </xf>
    <xf numFmtId="2" fontId="0" fillId="3" borderId="11" xfId="0" applyNumberFormat="1" applyFill="1" applyBorder="1" applyAlignment="1">
      <alignment horizontal="center" vertical="center"/>
    </xf>
    <xf numFmtId="1" fontId="1" fillId="5" borderId="26" xfId="0" applyNumberFormat="1" applyFont="1" applyFill="1" applyBorder="1" applyAlignment="1">
      <alignment horizontal="center" vertical="center"/>
    </xf>
    <xf numFmtId="1" fontId="1" fillId="5" borderId="15" xfId="0" applyNumberFormat="1" applyFont="1" applyFill="1" applyBorder="1" applyAlignment="1">
      <alignment horizontal="center" vertical="center"/>
    </xf>
    <xf numFmtId="2" fontId="1" fillId="5" borderId="16" xfId="0" applyNumberFormat="1" applyFont="1" applyFill="1" applyBorder="1" applyAlignment="1">
      <alignment horizontal="center" vertical="center"/>
    </xf>
    <xf numFmtId="2" fontId="1" fillId="4" borderId="39" xfId="0" applyNumberFormat="1" applyFont="1" applyFill="1" applyBorder="1" applyAlignment="1">
      <alignment horizontal="center" vertical="center"/>
    </xf>
    <xf numFmtId="2" fontId="1" fillId="5" borderId="35" xfId="0" applyNumberFormat="1" applyFont="1" applyFill="1" applyBorder="1" applyAlignment="1">
      <alignment horizontal="center" vertical="center"/>
    </xf>
    <xf numFmtId="2" fontId="1" fillId="4" borderId="3" xfId="0" applyNumberFormat="1" applyFont="1" applyFill="1" applyBorder="1" applyAlignment="1">
      <alignment horizontal="center" vertical="center"/>
    </xf>
    <xf numFmtId="2" fontId="1" fillId="4" borderId="9" xfId="0" applyNumberFormat="1" applyFont="1" applyFill="1" applyBorder="1" applyAlignment="1">
      <alignment horizontal="center" vertical="center"/>
    </xf>
    <xf numFmtId="2" fontId="1" fillId="4" borderId="5" xfId="0" applyNumberFormat="1" applyFont="1" applyFill="1" applyBorder="1" applyAlignment="1">
      <alignment horizontal="center" vertical="center"/>
    </xf>
    <xf numFmtId="2" fontId="1" fillId="5" borderId="7" xfId="0" applyNumberFormat="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4" xfId="0" applyFont="1" applyFill="1" applyBorder="1" applyAlignment="1">
      <alignment horizontal="center" vertical="center" wrapText="1"/>
    </xf>
    <xf numFmtId="14" fontId="1" fillId="0" borderId="17" xfId="0" applyNumberFormat="1" applyFont="1" applyFill="1" applyBorder="1" applyAlignment="1">
      <alignment horizontal="center" vertical="center"/>
    </xf>
    <xf numFmtId="1" fontId="1" fillId="5" borderId="1" xfId="0" applyNumberFormat="1" applyFont="1" applyFill="1" applyBorder="1" applyAlignment="1">
      <alignment horizontal="center" vertical="center"/>
    </xf>
    <xf numFmtId="2" fontId="1" fillId="4" borderId="20" xfId="0" applyNumberFormat="1" applyFont="1" applyFill="1" applyBorder="1" applyAlignment="1">
      <alignment horizontal="center" vertical="center"/>
    </xf>
    <xf numFmtId="2" fontId="1" fillId="4" borderId="21" xfId="0" applyNumberFormat="1" applyFont="1" applyFill="1" applyBorder="1" applyAlignment="1">
      <alignment horizontal="center" vertical="center"/>
    </xf>
    <xf numFmtId="2" fontId="1" fillId="4" borderId="38" xfId="0" applyNumberFormat="1" applyFont="1" applyFill="1" applyBorder="1" applyAlignment="1">
      <alignment horizontal="center" vertical="center"/>
    </xf>
    <xf numFmtId="0" fontId="1" fillId="5" borderId="42" xfId="0" applyFont="1" applyFill="1" applyBorder="1" applyAlignment="1">
      <alignment vertical="center" wrapText="1"/>
    </xf>
    <xf numFmtId="0" fontId="1" fillId="5" borderId="42" xfId="0" applyFont="1" applyFill="1" applyBorder="1" applyAlignment="1">
      <alignment horizontal="center" vertical="center" wrapText="1"/>
    </xf>
    <xf numFmtId="0" fontId="1" fillId="5" borderId="33" xfId="0" applyFont="1" applyFill="1" applyBorder="1" applyAlignment="1">
      <alignment horizontal="center" vertical="center" wrapText="1"/>
    </xf>
    <xf numFmtId="2" fontId="1" fillId="5" borderId="32" xfId="0" applyNumberFormat="1" applyFont="1" applyFill="1" applyBorder="1" applyAlignment="1">
      <alignment vertical="center" wrapText="1"/>
    </xf>
    <xf numFmtId="2" fontId="1" fillId="5" borderId="42" xfId="0" applyNumberFormat="1" applyFont="1" applyFill="1" applyBorder="1" applyAlignment="1">
      <alignment vertical="center" wrapText="1"/>
    </xf>
    <xf numFmtId="2" fontId="1" fillId="4" borderId="41" xfId="0" applyNumberFormat="1" applyFont="1" applyFill="1" applyBorder="1" applyAlignment="1">
      <alignment horizontal="center" vertical="center"/>
    </xf>
    <xf numFmtId="2" fontId="1" fillId="4" borderId="7" xfId="0" applyNumberFormat="1" applyFont="1" applyFill="1" applyBorder="1" applyAlignment="1">
      <alignment horizontal="center" vertical="center"/>
    </xf>
    <xf numFmtId="2" fontId="1" fillId="5" borderId="15" xfId="0" applyNumberFormat="1" applyFont="1" applyFill="1" applyBorder="1" applyAlignment="1">
      <alignment horizontal="center" vertical="center"/>
    </xf>
    <xf numFmtId="2" fontId="1" fillId="5" borderId="45" xfId="0" applyNumberFormat="1" applyFont="1" applyFill="1" applyBorder="1" applyAlignment="1">
      <alignment horizontal="center" vertical="center"/>
    </xf>
    <xf numFmtId="2" fontId="1" fillId="5" borderId="36" xfId="0" applyNumberFormat="1" applyFont="1" applyFill="1" applyBorder="1" applyAlignment="1">
      <alignment horizontal="center" vertical="center"/>
    </xf>
    <xf numFmtId="2" fontId="1" fillId="5" borderId="13" xfId="0" applyNumberFormat="1" applyFont="1" applyFill="1" applyBorder="1" applyAlignment="1">
      <alignment horizontal="center" vertical="center"/>
    </xf>
    <xf numFmtId="2" fontId="1" fillId="4" borderId="18" xfId="0" applyNumberFormat="1" applyFont="1" applyFill="1" applyBorder="1" applyAlignment="1">
      <alignment horizontal="center" vertical="center"/>
    </xf>
    <xf numFmtId="2" fontId="1" fillId="4" borderId="46" xfId="0" applyNumberFormat="1" applyFont="1" applyFill="1" applyBorder="1" applyAlignment="1">
      <alignment horizontal="center" vertical="center"/>
    </xf>
    <xf numFmtId="0" fontId="1" fillId="4" borderId="41" xfId="0" applyFont="1" applyFill="1" applyBorder="1" applyAlignment="1">
      <alignment horizontal="center" vertical="center"/>
    </xf>
    <xf numFmtId="2" fontId="1" fillId="4" borderId="41" xfId="0" applyNumberFormat="1" applyFont="1" applyFill="1" applyBorder="1" applyAlignment="1">
      <alignment horizontal="center" vertical="center" wrapText="1"/>
    </xf>
    <xf numFmtId="2" fontId="0" fillId="3" borderId="29" xfId="0" applyNumberFormat="1" applyFill="1" applyBorder="1" applyAlignment="1">
      <alignment horizontal="center" vertical="center"/>
    </xf>
    <xf numFmtId="2" fontId="1" fillId="4" borderId="7" xfId="0" applyNumberFormat="1" applyFont="1" applyFill="1" applyBorder="1" applyAlignment="1">
      <alignment horizontal="center" vertical="center" wrapText="1"/>
    </xf>
    <xf numFmtId="2" fontId="1" fillId="4" borderId="9" xfId="0" applyNumberFormat="1" applyFont="1" applyFill="1" applyBorder="1" applyAlignment="1">
      <alignment horizontal="center" vertical="center" wrapText="1"/>
    </xf>
    <xf numFmtId="2" fontId="1" fillId="5" borderId="32" xfId="0" applyNumberFormat="1" applyFont="1" applyFill="1" applyBorder="1" applyAlignment="1">
      <alignment horizontal="center" vertical="center" wrapText="1"/>
    </xf>
    <xf numFmtId="2" fontId="1" fillId="5" borderId="42"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1" fillId="3" borderId="8" xfId="0" applyFont="1" applyFill="1" applyBorder="1" applyAlignment="1">
      <alignment horizontal="center" vertical="center" wrapText="1"/>
    </xf>
    <xf numFmtId="14" fontId="0" fillId="3" borderId="8" xfId="0" applyNumberFormat="1" applyFill="1" applyBorder="1" applyAlignment="1">
      <alignment horizontal="center" vertical="center" wrapText="1"/>
    </xf>
    <xf numFmtId="0" fontId="0" fillId="3" borderId="8" xfId="0" applyFill="1" applyBorder="1" applyAlignment="1">
      <alignment horizontal="center" vertical="center" wrapText="1"/>
    </xf>
    <xf numFmtId="2" fontId="1" fillId="3" borderId="8" xfId="0" applyNumberFormat="1" applyFont="1" applyFill="1" applyBorder="1" applyAlignment="1">
      <alignment horizontal="center" vertical="center" wrapText="1"/>
    </xf>
    <xf numFmtId="2" fontId="0" fillId="3" borderId="8"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0" fillId="0" borderId="32" xfId="0" applyBorder="1" applyAlignment="1">
      <alignment horizontal="left" vertical="center" wrapText="1"/>
    </xf>
    <xf numFmtId="0" fontId="1" fillId="6" borderId="42"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0" fillId="6" borderId="42" xfId="0" applyFill="1" applyBorder="1" applyAlignment="1">
      <alignment horizontal="left" vertical="center" wrapText="1"/>
    </xf>
    <xf numFmtId="0" fontId="0" fillId="0" borderId="42" xfId="0" applyBorder="1" applyAlignment="1">
      <alignment horizontal="left" vertical="center" wrapText="1"/>
    </xf>
    <xf numFmtId="0" fontId="0" fillId="2" borderId="42" xfId="0" applyFill="1" applyBorder="1" applyAlignment="1">
      <alignment horizontal="left" vertical="center" wrapText="1"/>
    </xf>
    <xf numFmtId="0" fontId="0" fillId="0" borderId="42" xfId="0" applyFill="1" applyBorder="1" applyAlignment="1">
      <alignment horizontal="left" vertical="center"/>
    </xf>
    <xf numFmtId="0" fontId="3" fillId="6" borderId="42" xfId="1" applyFill="1" applyBorder="1" applyAlignment="1">
      <alignment horizontal="left" vertical="center" wrapText="1"/>
    </xf>
    <xf numFmtId="0" fontId="0" fillId="2" borderId="33" xfId="0" applyFill="1" applyBorder="1" applyAlignment="1">
      <alignment horizontal="left" vertical="center" wrapText="1"/>
    </xf>
    <xf numFmtId="0" fontId="0" fillId="0" borderId="32" xfId="0" applyBorder="1" applyAlignment="1">
      <alignment horizontal="center" vertical="center"/>
    </xf>
    <xf numFmtId="0" fontId="1" fillId="6" borderId="42" xfId="0" applyFont="1" applyFill="1" applyBorder="1" applyAlignment="1">
      <alignment horizontal="center" vertical="center"/>
    </xf>
    <xf numFmtId="0" fontId="1" fillId="0" borderId="42" xfId="0" applyFont="1" applyBorder="1" applyAlignment="1">
      <alignment horizontal="center" vertical="center"/>
    </xf>
    <xf numFmtId="0" fontId="0" fillId="6" borderId="42" xfId="0" applyFill="1" applyBorder="1" applyAlignment="1">
      <alignment horizontal="center" vertical="center"/>
    </xf>
    <xf numFmtId="0" fontId="0" fillId="0" borderId="42" xfId="0" applyBorder="1" applyAlignment="1">
      <alignment horizontal="center" vertical="center"/>
    </xf>
    <xf numFmtId="0" fontId="0" fillId="2" borderId="42" xfId="0" applyFill="1" applyBorder="1" applyAlignment="1">
      <alignment horizontal="center" vertical="center"/>
    </xf>
    <xf numFmtId="0" fontId="1" fillId="2" borderId="42" xfId="0" applyFont="1" applyFill="1" applyBorder="1" applyAlignment="1">
      <alignment horizontal="center" vertical="center"/>
    </xf>
    <xf numFmtId="0" fontId="0" fillId="2" borderId="33" xfId="0" applyFill="1" applyBorder="1" applyAlignment="1">
      <alignment horizontal="center" vertical="center"/>
    </xf>
    <xf numFmtId="0" fontId="1" fillId="0" borderId="42" xfId="0" applyFont="1" applyBorder="1" applyAlignment="1">
      <alignment horizontal="left" vertical="center" wrapText="1"/>
    </xf>
    <xf numFmtId="14" fontId="0" fillId="6" borderId="21" xfId="0" applyNumberFormat="1" applyFill="1" applyBorder="1" applyAlignment="1">
      <alignment horizontal="center" vertical="center"/>
    </xf>
    <xf numFmtId="14" fontId="1" fillId="6" borderId="21" xfId="0" applyNumberFormat="1" applyFont="1" applyFill="1" applyBorder="1" applyAlignment="1">
      <alignment horizontal="center" vertical="center"/>
    </xf>
    <xf numFmtId="14" fontId="0" fillId="2" borderId="7" xfId="0" applyNumberFormat="1" applyFill="1" applyBorder="1" applyAlignment="1">
      <alignment horizontal="center" vertical="center"/>
    </xf>
    <xf numFmtId="14" fontId="0" fillId="6" borderId="7" xfId="0" applyNumberFormat="1" applyFill="1" applyBorder="1" applyAlignment="1">
      <alignment horizontal="center" vertical="center"/>
    </xf>
    <xf numFmtId="0" fontId="0" fillId="0" borderId="2" xfId="0" applyBorder="1" applyAlignment="1">
      <alignment horizontal="center" vertical="center"/>
    </xf>
    <xf numFmtId="0" fontId="1" fillId="0" borderId="7" xfId="0" applyFont="1" applyBorder="1" applyAlignment="1">
      <alignment horizontal="center" vertical="center"/>
    </xf>
    <xf numFmtId="0" fontId="0" fillId="6" borderId="7" xfId="0" applyFill="1" applyBorder="1" applyAlignment="1">
      <alignment horizontal="center" vertical="center"/>
    </xf>
    <xf numFmtId="0" fontId="0" fillId="0" borderId="7" xfId="0" applyBorder="1" applyAlignment="1">
      <alignment horizontal="center" vertical="center"/>
    </xf>
    <xf numFmtId="0" fontId="0" fillId="2" borderId="7" xfId="0" applyFill="1" applyBorder="1" applyAlignment="1">
      <alignment horizontal="center" vertical="center"/>
    </xf>
    <xf numFmtId="0" fontId="1" fillId="6" borderId="7" xfId="0" applyFont="1" applyFill="1" applyBorder="1" applyAlignment="1">
      <alignment horizontal="center" vertical="center"/>
    </xf>
    <xf numFmtId="14" fontId="1" fillId="2" borderId="7" xfId="0" applyNumberFormat="1" applyFont="1" applyFill="1" applyBorder="1" applyAlignment="1">
      <alignment horizontal="center" vertical="center" wrapText="1"/>
    </xf>
    <xf numFmtId="14" fontId="0" fillId="2" borderId="4" xfId="0" applyNumberFormat="1" applyFill="1" applyBorder="1" applyAlignment="1">
      <alignment horizontal="center" vertical="center"/>
    </xf>
    <xf numFmtId="1" fontId="0" fillId="2" borderId="2" xfId="0" applyNumberFormat="1" applyFill="1" applyBorder="1" applyAlignment="1">
      <alignment horizontal="center" vertical="center"/>
    </xf>
    <xf numFmtId="1" fontId="1" fillId="6" borderId="7" xfId="0" applyNumberFormat="1" applyFont="1" applyFill="1" applyBorder="1" applyAlignment="1">
      <alignment horizontal="center" vertical="center"/>
    </xf>
    <xf numFmtId="0" fontId="1" fillId="3" borderId="9" xfId="0" applyFont="1" applyFill="1" applyBorder="1" applyAlignment="1">
      <alignment horizontal="center" vertical="center"/>
    </xf>
    <xf numFmtId="1" fontId="1" fillId="2" borderId="7" xfId="0" applyNumberFormat="1" applyFont="1" applyFill="1" applyBorder="1" applyAlignment="1">
      <alignment horizontal="center" vertical="center"/>
    </xf>
    <xf numFmtId="1" fontId="0" fillId="6" borderId="7" xfId="0" applyNumberFormat="1" applyFill="1" applyBorder="1" applyAlignment="1">
      <alignment horizontal="center" vertical="center"/>
    </xf>
    <xf numFmtId="0" fontId="0" fillId="3" borderId="9" xfId="0" applyFill="1" applyBorder="1" applyAlignment="1">
      <alignment horizontal="center" vertical="center"/>
    </xf>
    <xf numFmtId="1" fontId="0" fillId="2" borderId="7" xfId="0" applyNumberFormat="1" applyFill="1" applyBorder="1" applyAlignment="1">
      <alignment horizontal="center" vertical="center"/>
    </xf>
    <xf numFmtId="14" fontId="1" fillId="0" borderId="7" xfId="0" applyNumberFormat="1" applyFont="1" applyFill="1" applyBorder="1" applyAlignment="1">
      <alignment horizontal="center" vertical="center"/>
    </xf>
    <xf numFmtId="0" fontId="1" fillId="2" borderId="7" xfId="0" applyFont="1" applyFill="1" applyBorder="1" applyAlignment="1">
      <alignment horizontal="center" vertical="center"/>
    </xf>
    <xf numFmtId="1" fontId="0" fillId="2" borderId="4" xfId="0" applyNumberFormat="1" applyFill="1" applyBorder="1" applyAlignment="1">
      <alignment horizontal="center" vertical="center"/>
    </xf>
    <xf numFmtId="0" fontId="0" fillId="3" borderId="11" xfId="0" applyFill="1" applyBorder="1" applyAlignment="1">
      <alignment horizontal="center" vertical="center"/>
    </xf>
    <xf numFmtId="14" fontId="0" fillId="0" borderId="20" xfId="0" applyNumberFormat="1" applyBorder="1" applyAlignment="1">
      <alignment horizontal="center" vertical="center"/>
    </xf>
    <xf numFmtId="2" fontId="0" fillId="3" borderId="6" xfId="0" applyNumberFormat="1" applyFont="1" applyFill="1" applyBorder="1" applyAlignment="1">
      <alignment horizontal="center" vertical="center"/>
    </xf>
    <xf numFmtId="2" fontId="0" fillId="3" borderId="9" xfId="0" applyNumberFormat="1" applyFont="1" applyFill="1" applyBorder="1" applyAlignment="1">
      <alignment horizontal="center" vertical="center"/>
    </xf>
    <xf numFmtId="1" fontId="0" fillId="0" borderId="7" xfId="0" applyNumberFormat="1" applyFill="1" applyBorder="1" applyAlignment="1">
      <alignment horizontal="center" vertical="center"/>
    </xf>
    <xf numFmtId="2" fontId="0" fillId="3" borderId="11"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1" fillId="2" borderId="7" xfId="0" applyNumberFormat="1" applyFont="1" applyFill="1" applyBorder="1" applyAlignment="1">
      <alignment horizontal="center" vertical="center"/>
    </xf>
    <xf numFmtId="14" fontId="0" fillId="0" borderId="7" xfId="0" applyNumberFormat="1" applyFill="1" applyBorder="1" applyAlignment="1">
      <alignment horizontal="center" vertical="center" wrapText="1"/>
    </xf>
    <xf numFmtId="14" fontId="0" fillId="0" borderId="7" xfId="0" applyNumberFormat="1" applyFill="1" applyBorder="1" applyAlignment="1">
      <alignment horizontal="center" vertical="center"/>
    </xf>
    <xf numFmtId="14" fontId="1" fillId="0" borderId="7" xfId="0" applyNumberFormat="1" applyFont="1" applyFill="1" applyBorder="1" applyAlignment="1">
      <alignment horizontal="center" vertical="center" wrapText="1"/>
    </xf>
    <xf numFmtId="14" fontId="0" fillId="6" borderId="7" xfId="0" applyNumberFormat="1" applyFont="1" applyFill="1" applyBorder="1" applyAlignment="1">
      <alignment horizontal="center" vertical="center"/>
    </xf>
    <xf numFmtId="14" fontId="0" fillId="0" borderId="4" xfId="0" applyNumberFormat="1" applyFill="1" applyBorder="1" applyAlignment="1">
      <alignment horizontal="center" vertical="center"/>
    </xf>
    <xf numFmtId="0" fontId="0" fillId="2" borderId="2" xfId="0" applyFill="1" applyBorder="1" applyAlignment="1">
      <alignment horizontal="center" vertical="center" wrapText="1"/>
    </xf>
    <xf numFmtId="0" fontId="1" fillId="6"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14" fontId="0" fillId="6" borderId="7" xfId="0" applyNumberFormat="1" applyFill="1" applyBorder="1" applyAlignment="1">
      <alignment horizontal="center" vertical="center" wrapText="1"/>
    </xf>
    <xf numFmtId="0" fontId="0" fillId="0" borderId="7" xfId="0" applyFill="1" applyBorder="1" applyAlignment="1">
      <alignment horizontal="center" vertical="center" wrapText="1"/>
    </xf>
    <xf numFmtId="14" fontId="1" fillId="6" borderId="7" xfId="0" applyNumberFormat="1" applyFont="1" applyFill="1" applyBorder="1" applyAlignment="1">
      <alignment horizontal="center" vertical="center" wrapText="1"/>
    </xf>
    <xf numFmtId="14" fontId="0" fillId="6" borderId="7" xfId="0" applyNumberFormat="1" applyFont="1" applyFill="1" applyBorder="1" applyAlignment="1">
      <alignment horizontal="center" vertical="center" wrapText="1"/>
    </xf>
    <xf numFmtId="14" fontId="0" fillId="0" borderId="7" xfId="0"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0" fillId="6" borderId="7" xfId="0" applyFill="1" applyBorder="1" applyAlignment="1">
      <alignment horizontal="center" vertical="center" wrapText="1"/>
    </xf>
    <xf numFmtId="0" fontId="0" fillId="0" borderId="4" xfId="0" applyFill="1" applyBorder="1" applyAlignment="1">
      <alignment horizontal="center" vertical="center" wrapText="1"/>
    </xf>
    <xf numFmtId="0" fontId="0" fillId="3" borderId="5" xfId="0" applyFill="1" applyBorder="1" applyAlignment="1">
      <alignment horizontal="center" vertical="center" wrapText="1"/>
    </xf>
    <xf numFmtId="14" fontId="0" fillId="2" borderId="2" xfId="0" applyNumberFormat="1" applyFill="1" applyBorder="1" applyAlignment="1">
      <alignment horizontal="center" vertical="center" wrapText="1"/>
    </xf>
    <xf numFmtId="0" fontId="0" fillId="3" borderId="9" xfId="0" applyFont="1" applyFill="1" applyBorder="1" applyAlignment="1">
      <alignment horizontal="center" vertical="center"/>
    </xf>
    <xf numFmtId="14" fontId="1" fillId="0" borderId="21" xfId="0" applyNumberFormat="1" applyFont="1" applyBorder="1" applyAlignment="1">
      <alignment horizontal="center" vertical="center"/>
    </xf>
    <xf numFmtId="14" fontId="0" fillId="0" borderId="21" xfId="0" applyNumberFormat="1" applyBorder="1" applyAlignment="1">
      <alignment horizontal="center" vertical="center"/>
    </xf>
    <xf numFmtId="0" fontId="2" fillId="5" borderId="5" xfId="0" applyFont="1" applyFill="1" applyBorder="1" applyAlignment="1">
      <alignment horizontal="center" vertical="center" wrapText="1"/>
    </xf>
    <xf numFmtId="0" fontId="1" fillId="0" borderId="42" xfId="0" applyFont="1" applyBorder="1" applyAlignment="1">
      <alignment horizontal="center" vertical="center" wrapText="1"/>
    </xf>
    <xf numFmtId="0" fontId="0" fillId="6" borderId="42" xfId="0" applyFill="1" applyBorder="1" applyAlignment="1">
      <alignment horizontal="center" vertical="center" wrapText="1"/>
    </xf>
    <xf numFmtId="14" fontId="0" fillId="0" borderId="7" xfId="0" applyNumberFormat="1" applyBorder="1" applyAlignment="1">
      <alignment horizontal="center" vertical="center"/>
    </xf>
    <xf numFmtId="14" fontId="0" fillId="0" borderId="8" xfId="0" applyNumberFormat="1" applyBorder="1" applyAlignment="1">
      <alignment horizontal="center" vertical="center" wrapText="1"/>
    </xf>
    <xf numFmtId="0" fontId="2" fillId="4" borderId="1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2" fontId="1" fillId="5" borderId="2" xfId="0" applyNumberFormat="1" applyFont="1" applyFill="1" applyBorder="1" applyAlignment="1">
      <alignment horizontal="left" vertical="center" wrapText="1"/>
    </xf>
    <xf numFmtId="0" fontId="1" fillId="5"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2" fontId="1" fillId="5" borderId="25" xfId="0" applyNumberFormat="1" applyFont="1" applyFill="1" applyBorder="1" applyAlignment="1">
      <alignment horizontal="center" vertical="center"/>
    </xf>
    <xf numFmtId="2" fontId="1" fillId="5" borderId="28" xfId="0" applyNumberFormat="1" applyFont="1" applyFill="1" applyBorder="1" applyAlignment="1">
      <alignment horizontal="center" vertical="center"/>
    </xf>
    <xf numFmtId="2" fontId="1" fillId="5" borderId="24" xfId="0" applyNumberFormat="1" applyFont="1" applyFill="1" applyBorder="1" applyAlignment="1">
      <alignment horizontal="center" vertical="center"/>
    </xf>
    <xf numFmtId="2" fontId="1" fillId="5" borderId="27" xfId="0" applyNumberFormat="1" applyFont="1" applyFill="1" applyBorder="1" applyAlignment="1">
      <alignment horizontal="center" vertical="center"/>
    </xf>
    <xf numFmtId="2" fontId="1" fillId="5" borderId="47" xfId="0" applyNumberFormat="1"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14" fontId="0" fillId="0" borderId="0" xfId="0" applyNumberFormat="1" applyFont="1" applyFill="1" applyBorder="1" applyAlignment="1">
      <alignment horizontal="left" vertical="center"/>
    </xf>
    <xf numFmtId="0" fontId="0" fillId="0" borderId="0" xfId="0" applyFont="1" applyFill="1" applyAlignment="1">
      <alignment wrapText="1"/>
    </xf>
    <xf numFmtId="0" fontId="0" fillId="0" borderId="0" xfId="0" applyFont="1" applyFill="1"/>
    <xf numFmtId="1" fontId="0" fillId="0" borderId="0" xfId="0" applyNumberFormat="1" applyFont="1" applyFill="1" applyBorder="1" applyAlignment="1">
      <alignment horizontal="center" vertical="center"/>
    </xf>
    <xf numFmtId="0" fontId="0" fillId="0" borderId="0" xfId="0" applyFont="1" applyFill="1" applyBorder="1"/>
    <xf numFmtId="0" fontId="0" fillId="0" borderId="0" xfId="0" applyFont="1" applyAlignment="1">
      <alignment wrapText="1"/>
    </xf>
    <xf numFmtId="0" fontId="0" fillId="6" borderId="32" xfId="0" applyFont="1" applyFill="1" applyBorder="1" applyAlignment="1">
      <alignment horizontal="left" vertical="center" wrapText="1"/>
    </xf>
    <xf numFmtId="0" fontId="0" fillId="6" borderId="32" xfId="0" applyFont="1" applyFill="1" applyBorder="1" applyAlignment="1">
      <alignment horizontal="center" vertical="center"/>
    </xf>
    <xf numFmtId="14" fontId="0" fillId="6" borderId="2" xfId="0" applyNumberFormat="1" applyFont="1" applyFill="1" applyBorder="1" applyAlignment="1">
      <alignment horizontal="center" vertical="center"/>
    </xf>
    <xf numFmtId="14" fontId="0" fillId="6" borderId="3" xfId="0" applyNumberFormat="1" applyFont="1" applyFill="1" applyBorder="1" applyAlignment="1">
      <alignment horizontal="center" vertical="center"/>
    </xf>
    <xf numFmtId="1" fontId="0" fillId="6" borderId="2" xfId="0" applyNumberFormat="1" applyFont="1" applyFill="1" applyBorder="1" applyAlignment="1">
      <alignment horizontal="center" vertical="center"/>
    </xf>
    <xf numFmtId="1" fontId="0" fillId="6" borderId="3" xfId="0" applyNumberFormat="1" applyFont="1" applyFill="1" applyBorder="1" applyAlignment="1">
      <alignment horizontal="center" vertical="center"/>
    </xf>
    <xf numFmtId="0" fontId="0" fillId="3" borderId="6" xfId="0" applyFont="1" applyFill="1" applyBorder="1" applyAlignment="1">
      <alignment horizontal="center" vertical="center"/>
    </xf>
    <xf numFmtId="0" fontId="0" fillId="6" borderId="2" xfId="0" applyFont="1" applyFill="1" applyBorder="1" applyAlignment="1">
      <alignment horizontal="center" vertical="center" wrapText="1"/>
    </xf>
    <xf numFmtId="0" fontId="0" fillId="6"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14" fontId="0" fillId="6" borderId="2" xfId="0" applyNumberFormat="1" applyFont="1" applyFill="1" applyBorder="1" applyAlignment="1">
      <alignment horizontal="center" vertical="center" wrapText="1"/>
    </xf>
    <xf numFmtId="14" fontId="0" fillId="6" borderId="20" xfId="0" applyNumberFormat="1" applyFont="1" applyFill="1" applyBorder="1" applyAlignment="1">
      <alignment horizontal="center" vertical="center"/>
    </xf>
    <xf numFmtId="0" fontId="0" fillId="2" borderId="42" xfId="0" applyFont="1" applyFill="1" applyBorder="1" applyAlignment="1">
      <alignment horizontal="left" vertical="center" wrapText="1"/>
    </xf>
    <xf numFmtId="0" fontId="0" fillId="0" borderId="42" xfId="0" applyFont="1" applyBorder="1" applyAlignment="1">
      <alignment horizontal="center" vertical="center"/>
    </xf>
    <xf numFmtId="0" fontId="0" fillId="0" borderId="42" xfId="0" applyFont="1" applyBorder="1" applyAlignment="1">
      <alignment horizontal="left" vertical="center" wrapText="1"/>
    </xf>
    <xf numFmtId="14" fontId="0" fillId="0" borderId="7" xfId="0" applyNumberFormat="1" applyFont="1" applyBorder="1" applyAlignment="1">
      <alignment horizontal="center" vertical="center"/>
    </xf>
    <xf numFmtId="14" fontId="0" fillId="0" borderId="8" xfId="0" applyNumberFormat="1"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1" fontId="0" fillId="2" borderId="7" xfId="0" applyNumberFormat="1" applyFont="1" applyFill="1" applyBorder="1" applyAlignment="1">
      <alignment horizontal="center" vertical="center"/>
    </xf>
    <xf numFmtId="1" fontId="0" fillId="2" borderId="8" xfId="0" applyNumberFormat="1" applyFont="1" applyFill="1" applyBorder="1" applyAlignment="1">
      <alignment horizontal="center" vertical="center"/>
    </xf>
    <xf numFmtId="14" fontId="0" fillId="2" borderId="7" xfId="0" applyNumberFormat="1"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3" borderId="8" xfId="0" applyFont="1" applyFill="1" applyBorder="1" applyAlignment="1">
      <alignment horizontal="center" vertical="center" wrapText="1"/>
    </xf>
    <xf numFmtId="14" fontId="0" fillId="0" borderId="8" xfId="0" applyNumberFormat="1" applyFont="1" applyFill="1" applyBorder="1" applyAlignment="1">
      <alignment horizontal="center" vertical="center"/>
    </xf>
    <xf numFmtId="14" fontId="0" fillId="0" borderId="21" xfId="0" applyNumberFormat="1" applyFont="1" applyBorder="1" applyAlignment="1">
      <alignment horizontal="center" vertical="center"/>
    </xf>
    <xf numFmtId="0" fontId="0" fillId="6" borderId="42" xfId="0" applyFont="1" applyFill="1" applyBorder="1" applyAlignment="1">
      <alignment horizontal="left" vertical="center" wrapText="1"/>
    </xf>
    <xf numFmtId="0" fontId="0" fillId="6" borderId="42" xfId="0" applyFont="1" applyFill="1" applyBorder="1" applyAlignment="1">
      <alignment horizontal="center" vertical="center"/>
    </xf>
    <xf numFmtId="14" fontId="0" fillId="6" borderId="8" xfId="0" applyNumberFormat="1" applyFont="1" applyFill="1" applyBorder="1" applyAlignment="1">
      <alignment horizontal="center" vertical="center"/>
    </xf>
    <xf numFmtId="0" fontId="0" fillId="6" borderId="7" xfId="0" applyFont="1" applyFill="1" applyBorder="1" applyAlignment="1">
      <alignment horizontal="center" vertical="center"/>
    </xf>
    <xf numFmtId="0" fontId="0" fillId="6" borderId="8" xfId="0" applyFont="1" applyFill="1" applyBorder="1" applyAlignment="1">
      <alignment horizontal="center" vertical="center"/>
    </xf>
    <xf numFmtId="1" fontId="0" fillId="6" borderId="7" xfId="0" applyNumberFormat="1" applyFont="1" applyFill="1" applyBorder="1" applyAlignment="1">
      <alignment horizontal="center" vertical="center"/>
    </xf>
    <xf numFmtId="1" fontId="0" fillId="6" borderId="8" xfId="0" applyNumberFormat="1" applyFont="1" applyFill="1" applyBorder="1" applyAlignment="1">
      <alignment horizontal="center" vertical="center"/>
    </xf>
    <xf numFmtId="14" fontId="0" fillId="6" borderId="21" xfId="0" applyNumberFormat="1" applyFont="1" applyFill="1" applyBorder="1" applyAlignment="1">
      <alignment horizontal="center" vertical="center"/>
    </xf>
    <xf numFmtId="0" fontId="0" fillId="0" borderId="42" xfId="0" applyFont="1" applyBorder="1" applyAlignment="1">
      <alignment horizontal="center" vertical="center" wrapText="1"/>
    </xf>
    <xf numFmtId="14" fontId="0" fillId="2" borderId="7" xfId="0" applyNumberFormat="1" applyFont="1" applyFill="1" applyBorder="1" applyAlignment="1">
      <alignment horizontal="center" vertical="center" wrapText="1"/>
    </xf>
    <xf numFmtId="14" fontId="0" fillId="2" borderId="8" xfId="0" applyNumberFormat="1" applyFont="1" applyFill="1" applyBorder="1" applyAlignment="1">
      <alignment horizontal="center" vertical="center"/>
    </xf>
    <xf numFmtId="14" fontId="0" fillId="0" borderId="7" xfId="0" applyNumberFormat="1" applyFont="1" applyFill="1" applyBorder="1" applyAlignment="1">
      <alignment horizontal="center" vertical="center"/>
    </xf>
    <xf numFmtId="14" fontId="0" fillId="2" borderId="8" xfId="0" applyNumberFormat="1" applyFont="1" applyFill="1" applyBorder="1" applyAlignment="1">
      <alignment horizontal="center" vertical="center" wrapText="1"/>
    </xf>
    <xf numFmtId="0" fontId="0" fillId="6" borderId="33" xfId="0" applyFont="1" applyFill="1" applyBorder="1" applyAlignment="1">
      <alignment horizontal="left" vertical="center" wrapText="1"/>
    </xf>
    <xf numFmtId="0" fontId="0" fillId="6" borderId="33" xfId="0" applyFont="1" applyFill="1" applyBorder="1" applyAlignment="1">
      <alignment horizontal="center" vertical="center"/>
    </xf>
    <xf numFmtId="14" fontId="0" fillId="6" borderId="4" xfId="0" applyNumberFormat="1" applyFont="1" applyFill="1" applyBorder="1" applyAlignment="1">
      <alignment horizontal="center" vertical="center"/>
    </xf>
    <xf numFmtId="14" fontId="0" fillId="6" borderId="5" xfId="0" applyNumberFormat="1" applyFont="1" applyFill="1" applyBorder="1" applyAlignment="1">
      <alignment horizontal="center" vertical="center"/>
    </xf>
    <xf numFmtId="0" fontId="0" fillId="6" borderId="4" xfId="0" applyFont="1" applyFill="1" applyBorder="1" applyAlignment="1">
      <alignment horizontal="center" vertical="center"/>
    </xf>
    <xf numFmtId="0" fontId="0" fillId="6" borderId="5" xfId="0" applyFont="1" applyFill="1" applyBorder="1" applyAlignment="1">
      <alignment horizontal="center" vertical="center"/>
    </xf>
    <xf numFmtId="0" fontId="0" fillId="3" borderId="11" xfId="0" applyFont="1" applyFill="1" applyBorder="1" applyAlignment="1">
      <alignment horizontal="center" vertical="center"/>
    </xf>
    <xf numFmtId="14" fontId="0" fillId="6" borderId="4" xfId="0" applyNumberFormat="1" applyFont="1" applyFill="1" applyBorder="1" applyAlignment="1">
      <alignment horizontal="center" vertical="center" wrapText="1"/>
    </xf>
    <xf numFmtId="14" fontId="0" fillId="6" borderId="5" xfId="0" applyNumberFormat="1" applyFont="1" applyFill="1" applyBorder="1" applyAlignment="1">
      <alignment horizontal="center" vertical="center" wrapText="1"/>
    </xf>
    <xf numFmtId="0" fontId="0" fillId="6" borderId="4"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0" fillId="3" borderId="5" xfId="0" applyFont="1" applyFill="1" applyBorder="1" applyAlignment="1">
      <alignment horizontal="center" vertical="center" wrapText="1"/>
    </xf>
    <xf numFmtId="14" fontId="0" fillId="6" borderId="38" xfId="0" applyNumberFormat="1" applyFont="1" applyFill="1" applyBorder="1" applyAlignment="1">
      <alignment horizontal="center" vertical="center"/>
    </xf>
    <xf numFmtId="0" fontId="1" fillId="5" borderId="4"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37"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40"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 fillId="5" borderId="40" xfId="0" applyFont="1" applyFill="1" applyBorder="1" applyAlignment="1">
      <alignment horizontal="center" vertical="center"/>
    </xf>
    <xf numFmtId="0" fontId="1" fillId="5" borderId="43" xfId="0" applyFont="1" applyFill="1" applyBorder="1" applyAlignment="1">
      <alignment horizontal="center" vertical="center"/>
    </xf>
    <xf numFmtId="0" fontId="1" fillId="5" borderId="21"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21"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31" xfId="0" applyFont="1" applyFill="1" applyBorder="1" applyAlignment="1">
      <alignment horizontal="center" vertical="center"/>
    </xf>
    <xf numFmtId="0" fontId="1" fillId="5" borderId="2"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7" xfId="0" applyFont="1" applyFill="1" applyBorder="1" applyAlignment="1">
      <alignment horizontal="center" vertical="center"/>
    </xf>
    <xf numFmtId="0" fontId="1" fillId="5" borderId="14"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20" xfId="0" applyFont="1" applyFill="1" applyBorder="1" applyAlignment="1">
      <alignment horizontal="center" vertical="center"/>
    </xf>
    <xf numFmtId="0" fontId="1" fillId="5" borderId="30"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5" borderId="22"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3" xfId="0" applyFont="1" applyFill="1" applyBorder="1" applyAlignment="1">
      <alignment horizontal="center" vertical="center"/>
    </xf>
    <xf numFmtId="0" fontId="2" fillId="5" borderId="22"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3"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FF99"/>
      <color rgb="FF9966FF"/>
      <color rgb="FFFF0066"/>
      <color rgb="FFFFCC00"/>
      <color rgb="FFFFFF66"/>
      <color rgb="FF66FF66"/>
      <color rgb="FF33CC33"/>
      <color rgb="FFFFCC99"/>
      <color rgb="FFFF9933"/>
      <color rgb="FFFF99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0"/>
  <sheetViews>
    <sheetView tabSelected="1" zoomScale="55" zoomScaleNormal="55" workbookViewId="0">
      <selection activeCell="A22" sqref="A22"/>
    </sheetView>
  </sheetViews>
  <sheetFormatPr defaultRowHeight="15" x14ac:dyDescent="0.2"/>
  <cols>
    <col min="1" max="1" width="37.44140625" customWidth="1"/>
    <col min="2" max="2" width="16" customWidth="1"/>
    <col min="3" max="3" width="50.5546875" customWidth="1"/>
    <col min="4" max="6" width="16" customWidth="1"/>
    <col min="7" max="7" width="16" hidden="1" customWidth="1"/>
    <col min="8" max="10" width="16" customWidth="1"/>
    <col min="11" max="11" width="16" hidden="1" customWidth="1"/>
    <col min="12" max="14" width="16" customWidth="1"/>
    <col min="15" max="15" width="16" hidden="1" customWidth="1"/>
    <col min="16" max="22" width="16" customWidth="1"/>
    <col min="23" max="23" width="16" hidden="1" customWidth="1"/>
    <col min="24" max="29" width="16" customWidth="1"/>
    <col min="30" max="30" width="16" hidden="1" customWidth="1"/>
    <col min="31" max="36" width="16" customWidth="1"/>
    <col min="37" max="37" width="16" hidden="1" customWidth="1"/>
    <col min="38" max="41" width="16" customWidth="1"/>
    <col min="42" max="42" width="16" hidden="1" customWidth="1"/>
    <col min="43" max="46" width="16" customWidth="1"/>
    <col min="47" max="47" width="16" hidden="1" customWidth="1"/>
    <col min="48" max="51" width="16" customWidth="1"/>
    <col min="52" max="52" width="16" hidden="1" customWidth="1"/>
    <col min="53" max="56" width="16" customWidth="1"/>
    <col min="57" max="57" width="16" hidden="1" customWidth="1"/>
    <col min="58" max="60" width="16" customWidth="1"/>
    <col min="61" max="61" width="16" hidden="1" customWidth="1"/>
    <col min="62" max="62" width="16" customWidth="1"/>
    <col min="63" max="63" width="17.109375" customWidth="1"/>
  </cols>
  <sheetData>
    <row r="1" spans="1:63" ht="31.5" customHeight="1" x14ac:dyDescent="0.2">
      <c r="A1" s="327" t="s">
        <v>141</v>
      </c>
      <c r="B1" s="327" t="s">
        <v>0</v>
      </c>
      <c r="C1" s="327" t="s">
        <v>1</v>
      </c>
      <c r="D1" s="327" t="s">
        <v>2</v>
      </c>
      <c r="E1" s="324" t="s">
        <v>129</v>
      </c>
      <c r="F1" s="325"/>
      <c r="G1" s="325"/>
      <c r="H1" s="325"/>
      <c r="I1" s="325"/>
      <c r="J1" s="325"/>
      <c r="K1" s="325"/>
      <c r="L1" s="325"/>
      <c r="M1" s="325"/>
      <c r="N1" s="325"/>
      <c r="O1" s="325"/>
      <c r="P1" s="325"/>
      <c r="Q1" s="325"/>
      <c r="R1" s="325"/>
      <c r="S1" s="325"/>
      <c r="T1" s="326"/>
      <c r="U1" s="321" t="s">
        <v>120</v>
      </c>
      <c r="V1" s="322"/>
      <c r="W1" s="322"/>
      <c r="X1" s="322"/>
      <c r="Y1" s="323"/>
      <c r="Z1" s="294" t="s">
        <v>127</v>
      </c>
      <c r="AA1" s="295"/>
      <c r="AB1" s="295"/>
      <c r="AC1" s="295"/>
      <c r="AD1" s="295"/>
      <c r="AE1" s="295"/>
      <c r="AF1" s="296"/>
      <c r="AG1" s="294" t="s">
        <v>126</v>
      </c>
      <c r="AH1" s="295"/>
      <c r="AI1" s="295"/>
      <c r="AJ1" s="295"/>
      <c r="AK1" s="295"/>
      <c r="AL1" s="295"/>
      <c r="AM1" s="296"/>
      <c r="AN1" s="294" t="s">
        <v>125</v>
      </c>
      <c r="AO1" s="295"/>
      <c r="AP1" s="295"/>
      <c r="AQ1" s="295"/>
      <c r="AR1" s="296"/>
      <c r="AS1" s="294" t="s">
        <v>124</v>
      </c>
      <c r="AT1" s="295"/>
      <c r="AU1" s="295"/>
      <c r="AV1" s="295"/>
      <c r="AW1" s="296"/>
      <c r="AX1" s="294" t="s">
        <v>123</v>
      </c>
      <c r="AY1" s="295"/>
      <c r="AZ1" s="295"/>
      <c r="BA1" s="295"/>
      <c r="BB1" s="296"/>
      <c r="BC1" s="294" t="s">
        <v>122</v>
      </c>
      <c r="BD1" s="295"/>
      <c r="BE1" s="295"/>
      <c r="BF1" s="295"/>
      <c r="BG1" s="296"/>
      <c r="BH1" s="316" t="s">
        <v>121</v>
      </c>
      <c r="BI1" s="295"/>
      <c r="BJ1" s="295"/>
      <c r="BK1" s="296"/>
    </row>
    <row r="2" spans="1:63" s="78" customFormat="1" ht="110.25" customHeight="1" thickBot="1" x14ac:dyDescent="0.25">
      <c r="A2" s="328"/>
      <c r="B2" s="328"/>
      <c r="C2" s="328"/>
      <c r="D2" s="328"/>
      <c r="E2" s="221" t="s">
        <v>134</v>
      </c>
      <c r="F2" s="217" t="s">
        <v>135</v>
      </c>
      <c r="G2" s="211" t="s">
        <v>93</v>
      </c>
      <c r="H2" s="72" t="s">
        <v>92</v>
      </c>
      <c r="I2" s="72" t="s">
        <v>116</v>
      </c>
      <c r="J2" s="217" t="s">
        <v>136</v>
      </c>
      <c r="K2" s="72" t="s">
        <v>94</v>
      </c>
      <c r="L2" s="72" t="s">
        <v>95</v>
      </c>
      <c r="M2" s="72" t="s">
        <v>117</v>
      </c>
      <c r="N2" s="217" t="s">
        <v>137</v>
      </c>
      <c r="O2" s="72" t="s">
        <v>96</v>
      </c>
      <c r="P2" s="72" t="s">
        <v>97</v>
      </c>
      <c r="Q2" s="72" t="s">
        <v>118</v>
      </c>
      <c r="R2" s="72" t="s">
        <v>89</v>
      </c>
      <c r="S2" s="72" t="s">
        <v>90</v>
      </c>
      <c r="T2" s="216" t="s">
        <v>66</v>
      </c>
      <c r="U2" s="219" t="s">
        <v>105</v>
      </c>
      <c r="V2" s="220" t="s">
        <v>104</v>
      </c>
      <c r="W2" s="140" t="s">
        <v>130</v>
      </c>
      <c r="X2" s="140" t="s">
        <v>119</v>
      </c>
      <c r="Y2" s="141" t="s">
        <v>131</v>
      </c>
      <c r="Z2" s="221" t="s">
        <v>64</v>
      </c>
      <c r="AA2" s="217" t="s">
        <v>65</v>
      </c>
      <c r="AB2" s="220" t="s">
        <v>128</v>
      </c>
      <c r="AC2" s="220" t="s">
        <v>3</v>
      </c>
      <c r="AD2" s="140" t="s">
        <v>130</v>
      </c>
      <c r="AE2" s="140" t="s">
        <v>119</v>
      </c>
      <c r="AF2" s="141" t="s">
        <v>131</v>
      </c>
      <c r="AG2" s="221" t="s">
        <v>64</v>
      </c>
      <c r="AH2" s="217" t="s">
        <v>65</v>
      </c>
      <c r="AI2" s="220" t="s">
        <v>128</v>
      </c>
      <c r="AJ2" s="220" t="s">
        <v>3</v>
      </c>
      <c r="AK2" s="140" t="s">
        <v>130</v>
      </c>
      <c r="AL2" s="140" t="s">
        <v>119</v>
      </c>
      <c r="AM2" s="141" t="s">
        <v>131</v>
      </c>
      <c r="AN2" s="219" t="s">
        <v>4</v>
      </c>
      <c r="AO2" s="220" t="s">
        <v>5</v>
      </c>
      <c r="AP2" s="140" t="s">
        <v>130</v>
      </c>
      <c r="AQ2" s="140" t="s">
        <v>119</v>
      </c>
      <c r="AR2" s="141" t="s">
        <v>131</v>
      </c>
      <c r="AS2" s="219" t="s">
        <v>133</v>
      </c>
      <c r="AT2" s="220" t="s">
        <v>132</v>
      </c>
      <c r="AU2" s="140" t="s">
        <v>130</v>
      </c>
      <c r="AV2" s="140" t="s">
        <v>119</v>
      </c>
      <c r="AW2" s="141" t="s">
        <v>131</v>
      </c>
      <c r="AX2" s="219" t="s">
        <v>6</v>
      </c>
      <c r="AY2" s="220" t="s">
        <v>7</v>
      </c>
      <c r="AZ2" s="140" t="s">
        <v>130</v>
      </c>
      <c r="BA2" s="140" t="s">
        <v>119</v>
      </c>
      <c r="BB2" s="141" t="s">
        <v>131</v>
      </c>
      <c r="BC2" s="219" t="s">
        <v>8</v>
      </c>
      <c r="BD2" s="220" t="s">
        <v>7</v>
      </c>
      <c r="BE2" s="140" t="s">
        <v>130</v>
      </c>
      <c r="BF2" s="140" t="s">
        <v>119</v>
      </c>
      <c r="BG2" s="141" t="s">
        <v>131</v>
      </c>
      <c r="BH2" s="218" t="s">
        <v>102</v>
      </c>
      <c r="BI2" s="140" t="s">
        <v>130</v>
      </c>
      <c r="BJ2" s="140" t="s">
        <v>119</v>
      </c>
      <c r="BK2" s="141" t="s">
        <v>131</v>
      </c>
    </row>
    <row r="3" spans="1:63" ht="141" customHeight="1" x14ac:dyDescent="0.2">
      <c r="A3" s="142" t="s">
        <v>9</v>
      </c>
      <c r="B3" s="151" t="s">
        <v>10</v>
      </c>
      <c r="C3" s="142" t="s">
        <v>11</v>
      </c>
      <c r="D3" s="151" t="s">
        <v>12</v>
      </c>
      <c r="E3" s="188">
        <v>41003</v>
      </c>
      <c r="F3" s="81">
        <v>41740</v>
      </c>
      <c r="G3" s="80">
        <f>DATEDIF(E3,F3,"d")</f>
        <v>737</v>
      </c>
      <c r="H3" s="80">
        <f>G3/30</f>
        <v>24.566666666666666</v>
      </c>
      <c r="I3" s="80">
        <f t="shared" ref="I3:I21" si="0">G3/365</f>
        <v>2.0191780821917806</v>
      </c>
      <c r="J3" s="81">
        <v>42314</v>
      </c>
      <c r="K3" s="80">
        <f t="shared" ref="K3:K8" si="1">DATEDIF(F3,J3,"d")</f>
        <v>574</v>
      </c>
      <c r="L3" s="80">
        <f>K3/30</f>
        <v>19.133333333333333</v>
      </c>
      <c r="M3" s="80">
        <f>K3/365</f>
        <v>1.5726027397260274</v>
      </c>
      <c r="N3" s="81">
        <v>42481</v>
      </c>
      <c r="O3" s="80">
        <f t="shared" ref="O3:O9" si="2">DATEDIF(J3,N3,"d")</f>
        <v>167</v>
      </c>
      <c r="P3" s="80">
        <f>O3/30</f>
        <v>5.5666666666666664</v>
      </c>
      <c r="Q3" s="80">
        <f>O3/365</f>
        <v>0.45753424657534247</v>
      </c>
      <c r="R3" s="80">
        <f t="shared" ref="R3:R21" si="3">DATEDIF(E3,N3,"d")</f>
        <v>1478</v>
      </c>
      <c r="S3" s="80">
        <f>R3/30</f>
        <v>49.266666666666666</v>
      </c>
      <c r="T3" s="89">
        <f>R3/365</f>
        <v>4.0493150684931507</v>
      </c>
      <c r="U3" s="164" t="s">
        <v>13</v>
      </c>
      <c r="V3" s="79" t="s">
        <v>13</v>
      </c>
      <c r="W3" s="82" t="s">
        <v>13</v>
      </c>
      <c r="X3" s="80" t="s">
        <v>13</v>
      </c>
      <c r="Y3" s="89" t="s">
        <v>13</v>
      </c>
      <c r="Z3" s="172" t="s">
        <v>13</v>
      </c>
      <c r="AA3" s="83" t="s">
        <v>13</v>
      </c>
      <c r="AB3" s="79" t="s">
        <v>13</v>
      </c>
      <c r="AC3" s="79" t="s">
        <v>13</v>
      </c>
      <c r="AD3" s="82" t="s">
        <v>13</v>
      </c>
      <c r="AE3" s="80" t="s">
        <v>13</v>
      </c>
      <c r="AF3" s="89" t="s">
        <v>13</v>
      </c>
      <c r="AG3" s="172" t="s">
        <v>13</v>
      </c>
      <c r="AH3" s="83" t="s">
        <v>13</v>
      </c>
      <c r="AI3" s="81">
        <v>41732</v>
      </c>
      <c r="AJ3" s="84">
        <v>42318</v>
      </c>
      <c r="AK3" s="85">
        <f>DATEDIF(AI3,AJ3,"d")</f>
        <v>586</v>
      </c>
      <c r="AL3" s="85">
        <f>AK3/30</f>
        <v>19.533333333333335</v>
      </c>
      <c r="AM3" s="184">
        <f>AK3/365</f>
        <v>1.6054794520547946</v>
      </c>
      <c r="AN3" s="188">
        <v>41010</v>
      </c>
      <c r="AO3" s="81">
        <v>42443</v>
      </c>
      <c r="AP3" s="80">
        <f t="shared" ref="AP3:AP16" si="4">DATEDIF(AN3,AO3,"d")</f>
        <v>1433</v>
      </c>
      <c r="AQ3" s="80">
        <f>AP3/30</f>
        <v>47.766666666666666</v>
      </c>
      <c r="AR3" s="89">
        <f>AP3/365</f>
        <v>3.9260273972602739</v>
      </c>
      <c r="AS3" s="195" t="s">
        <v>13</v>
      </c>
      <c r="AT3" s="86" t="s">
        <v>13</v>
      </c>
      <c r="AU3" s="134" t="s">
        <v>13</v>
      </c>
      <c r="AV3" s="80" t="s">
        <v>13</v>
      </c>
      <c r="AW3" s="89" t="s">
        <v>13</v>
      </c>
      <c r="AX3" s="207">
        <v>40534</v>
      </c>
      <c r="AY3" s="87">
        <v>42481</v>
      </c>
      <c r="AZ3" s="88">
        <f t="shared" ref="AZ3:AZ21" si="5">DATEDIF(AX3,AY3,"d")</f>
        <v>1947</v>
      </c>
      <c r="BA3" s="85">
        <f t="shared" ref="BA3:BA21" si="6">AZ3/30</f>
        <v>64.900000000000006</v>
      </c>
      <c r="BB3" s="184">
        <f>AZ3/365</f>
        <v>5.3342465753424655</v>
      </c>
      <c r="BC3" s="207">
        <v>40154</v>
      </c>
      <c r="BD3" s="86" t="s">
        <v>14</v>
      </c>
      <c r="BE3" s="88" t="s">
        <v>13</v>
      </c>
      <c r="BF3" s="85" t="s">
        <v>13</v>
      </c>
      <c r="BG3" s="184" t="s">
        <v>13</v>
      </c>
      <c r="BH3" s="183">
        <v>42481</v>
      </c>
      <c r="BI3" s="80">
        <f>DATEDIF(E3,BH3,"d")</f>
        <v>1478</v>
      </c>
      <c r="BJ3" s="80">
        <f>BI3/30</f>
        <v>49.266666666666666</v>
      </c>
      <c r="BK3" s="89">
        <f>BI3/365</f>
        <v>4.0493150684931507</v>
      </c>
    </row>
    <row r="4" spans="1:63" s="12" customFormat="1" ht="114.75" customHeight="1" x14ac:dyDescent="0.25">
      <c r="A4" s="143" t="s">
        <v>15</v>
      </c>
      <c r="B4" s="152" t="s">
        <v>10</v>
      </c>
      <c r="C4" s="143" t="s">
        <v>16</v>
      </c>
      <c r="D4" s="152" t="s">
        <v>17</v>
      </c>
      <c r="E4" s="60">
        <v>40547</v>
      </c>
      <c r="F4" s="40">
        <v>41453</v>
      </c>
      <c r="G4" s="42">
        <f t="shared" ref="G4:G21" si="7">DATEDIF(E4,F4,"d")</f>
        <v>906</v>
      </c>
      <c r="H4" s="42">
        <f t="shared" ref="H4:H21" si="8">G4/30</f>
        <v>30.2</v>
      </c>
      <c r="I4" s="42">
        <f t="shared" si="0"/>
        <v>2.4821917808219176</v>
      </c>
      <c r="J4" s="40">
        <v>42125</v>
      </c>
      <c r="K4" s="42">
        <f t="shared" si="1"/>
        <v>672</v>
      </c>
      <c r="L4" s="42">
        <f t="shared" ref="L4:L21" si="9">K4/30</f>
        <v>22.4</v>
      </c>
      <c r="M4" s="42">
        <f>K4/365</f>
        <v>1.8410958904109589</v>
      </c>
      <c r="N4" s="40">
        <v>42717</v>
      </c>
      <c r="O4" s="42">
        <f t="shared" si="2"/>
        <v>592</v>
      </c>
      <c r="P4" s="42">
        <f t="shared" ref="P4:P21" si="10">O4/30</f>
        <v>19.733333333333334</v>
      </c>
      <c r="Q4" s="42">
        <f t="shared" ref="Q4:Q21" si="11">O4/365</f>
        <v>1.6219178082191781</v>
      </c>
      <c r="R4" s="42">
        <f t="shared" si="3"/>
        <v>2170</v>
      </c>
      <c r="S4" s="42">
        <f t="shared" ref="S4:S21" si="12">R4/30</f>
        <v>72.333333333333329</v>
      </c>
      <c r="T4" s="51">
        <f t="shared" ref="T4:T21" si="13">R4/365</f>
        <v>5.9452054794520546</v>
      </c>
      <c r="U4" s="60" t="s">
        <v>13</v>
      </c>
      <c r="V4" s="40" t="s">
        <v>13</v>
      </c>
      <c r="W4" s="47" t="s">
        <v>13</v>
      </c>
      <c r="X4" s="47" t="s">
        <v>13</v>
      </c>
      <c r="Y4" s="51" t="s">
        <v>13</v>
      </c>
      <c r="Z4" s="173" t="s">
        <v>13</v>
      </c>
      <c r="AA4" s="52" t="s">
        <v>13</v>
      </c>
      <c r="AB4" s="40" t="s">
        <v>13</v>
      </c>
      <c r="AC4" s="40" t="s">
        <v>13</v>
      </c>
      <c r="AD4" s="47" t="s">
        <v>13</v>
      </c>
      <c r="AE4" s="47" t="s">
        <v>13</v>
      </c>
      <c r="AF4" s="174" t="s">
        <v>13</v>
      </c>
      <c r="AG4" s="173" t="s">
        <v>13</v>
      </c>
      <c r="AH4" s="52" t="s">
        <v>13</v>
      </c>
      <c r="AI4" s="40">
        <v>42607</v>
      </c>
      <c r="AJ4" s="40">
        <v>42607</v>
      </c>
      <c r="AK4" s="42">
        <v>1</v>
      </c>
      <c r="AL4" s="42">
        <f>AK4/30</f>
        <v>3.3333333333333333E-2</v>
      </c>
      <c r="AM4" s="51">
        <f>AK4/365</f>
        <v>2.7397260273972603E-3</v>
      </c>
      <c r="AN4" s="60">
        <v>40379</v>
      </c>
      <c r="AO4" s="40">
        <v>42661</v>
      </c>
      <c r="AP4" s="42">
        <f t="shared" si="4"/>
        <v>2282</v>
      </c>
      <c r="AQ4" s="42">
        <f t="shared" ref="AQ4:AQ16" si="14">AP4/30</f>
        <v>76.066666666666663</v>
      </c>
      <c r="AR4" s="51">
        <f t="shared" ref="AR4:AR21" si="15">AP4/365</f>
        <v>6.2520547945205482</v>
      </c>
      <c r="AS4" s="196" t="s">
        <v>13</v>
      </c>
      <c r="AT4" s="56" t="s">
        <v>13</v>
      </c>
      <c r="AU4" s="135" t="s">
        <v>13</v>
      </c>
      <c r="AV4" s="42" t="s">
        <v>13</v>
      </c>
      <c r="AW4" s="51" t="s">
        <v>13</v>
      </c>
      <c r="AX4" s="60">
        <v>42318</v>
      </c>
      <c r="AY4" s="40">
        <v>42717</v>
      </c>
      <c r="AZ4" s="47">
        <f t="shared" si="5"/>
        <v>399</v>
      </c>
      <c r="BA4" s="42">
        <f t="shared" si="6"/>
        <v>13.3</v>
      </c>
      <c r="BB4" s="51">
        <f t="shared" ref="BB4:BB9" si="16">AZ4/365</f>
        <v>1.0931506849315069</v>
      </c>
      <c r="BC4" s="200">
        <v>39416</v>
      </c>
      <c r="BD4" s="40">
        <v>42886</v>
      </c>
      <c r="BE4" s="47">
        <f>DATEDIF(BC4,BD4,"d")</f>
        <v>3470</v>
      </c>
      <c r="BF4" s="42">
        <f>BE4/30</f>
        <v>115.66666666666667</v>
      </c>
      <c r="BG4" s="51">
        <f>BE4/365</f>
        <v>9.506849315068493</v>
      </c>
      <c r="BH4" s="161">
        <v>42717</v>
      </c>
      <c r="BI4" s="42">
        <f t="shared" ref="BI4:BI21" si="17">DATEDIF(E4,BH4,"d")</f>
        <v>2170</v>
      </c>
      <c r="BJ4" s="42">
        <f t="shared" ref="BJ4:BJ21" si="18">BI4/30</f>
        <v>72.333333333333329</v>
      </c>
      <c r="BK4" s="51">
        <f t="shared" ref="BK4:BK21" si="19">BI4/365</f>
        <v>5.9452054794520546</v>
      </c>
    </row>
    <row r="5" spans="1:63" s="12" customFormat="1" ht="186.75" customHeight="1" x14ac:dyDescent="0.25">
      <c r="A5" s="144" t="s">
        <v>18</v>
      </c>
      <c r="B5" s="153" t="s">
        <v>10</v>
      </c>
      <c r="C5" s="159" t="s">
        <v>19</v>
      </c>
      <c r="D5" s="153" t="s">
        <v>20</v>
      </c>
      <c r="E5" s="39">
        <v>40634</v>
      </c>
      <c r="F5" s="2">
        <v>41691</v>
      </c>
      <c r="G5" s="42">
        <f t="shared" si="7"/>
        <v>1057</v>
      </c>
      <c r="H5" s="42">
        <f t="shared" si="8"/>
        <v>35.233333333333334</v>
      </c>
      <c r="I5" s="42">
        <f t="shared" si="0"/>
        <v>2.8958904109589043</v>
      </c>
      <c r="J5" s="2">
        <v>42503</v>
      </c>
      <c r="K5" s="42">
        <f t="shared" si="1"/>
        <v>812</v>
      </c>
      <c r="L5" s="42">
        <f t="shared" si="9"/>
        <v>27.066666666666666</v>
      </c>
      <c r="M5" s="42">
        <f>K5/365</f>
        <v>2.2246575342465755</v>
      </c>
      <c r="N5" s="2">
        <v>42717</v>
      </c>
      <c r="O5" s="42">
        <f t="shared" si="2"/>
        <v>214</v>
      </c>
      <c r="P5" s="42">
        <f t="shared" si="10"/>
        <v>7.1333333333333337</v>
      </c>
      <c r="Q5" s="42">
        <f t="shared" si="11"/>
        <v>0.58630136986301373</v>
      </c>
      <c r="R5" s="42">
        <f t="shared" si="3"/>
        <v>2083</v>
      </c>
      <c r="S5" s="42">
        <f t="shared" si="12"/>
        <v>69.433333333333337</v>
      </c>
      <c r="T5" s="51">
        <f t="shared" si="13"/>
        <v>5.7068493150684931</v>
      </c>
      <c r="U5" s="165" t="s">
        <v>13</v>
      </c>
      <c r="V5" s="3" t="s">
        <v>13</v>
      </c>
      <c r="W5" s="47" t="s">
        <v>13</v>
      </c>
      <c r="X5" s="47" t="s">
        <v>13</v>
      </c>
      <c r="Y5" s="51" t="s">
        <v>13</v>
      </c>
      <c r="Z5" s="175" t="s">
        <v>13</v>
      </c>
      <c r="AA5" s="17" t="s">
        <v>13</v>
      </c>
      <c r="AB5" s="3" t="s">
        <v>13</v>
      </c>
      <c r="AC5" s="3" t="s">
        <v>13</v>
      </c>
      <c r="AD5" s="47" t="s">
        <v>13</v>
      </c>
      <c r="AE5" s="47" t="s">
        <v>13</v>
      </c>
      <c r="AF5" s="174" t="s">
        <v>13</v>
      </c>
      <c r="AG5" s="175" t="s">
        <v>13</v>
      </c>
      <c r="AH5" s="17" t="s">
        <v>13</v>
      </c>
      <c r="AI5" s="2">
        <v>42268</v>
      </c>
      <c r="AJ5" s="2">
        <v>42384</v>
      </c>
      <c r="AK5" s="42">
        <f t="shared" ref="AK5:AK14" si="20">DATEDIF(AI5,AJ5,"d")</f>
        <v>116</v>
      </c>
      <c r="AL5" s="42">
        <f t="shared" ref="AL5:AL16" si="21">AK5/30</f>
        <v>3.8666666666666667</v>
      </c>
      <c r="AM5" s="51">
        <f>AK5/365</f>
        <v>0.31780821917808222</v>
      </c>
      <c r="AN5" s="189">
        <v>40283</v>
      </c>
      <c r="AO5" s="2">
        <v>42713</v>
      </c>
      <c r="AP5" s="42">
        <f t="shared" si="4"/>
        <v>2430</v>
      </c>
      <c r="AQ5" s="42">
        <f t="shared" si="14"/>
        <v>81</v>
      </c>
      <c r="AR5" s="51">
        <f t="shared" si="15"/>
        <v>6.6575342465753424</v>
      </c>
      <c r="AS5" s="197" t="s">
        <v>13</v>
      </c>
      <c r="AT5" s="35" t="s">
        <v>13</v>
      </c>
      <c r="AU5" s="135" t="s">
        <v>13</v>
      </c>
      <c r="AV5" s="42" t="s">
        <v>13</v>
      </c>
      <c r="AW5" s="51" t="s">
        <v>13</v>
      </c>
      <c r="AX5" s="192">
        <v>42102</v>
      </c>
      <c r="AY5" s="33">
        <v>42717</v>
      </c>
      <c r="AZ5" s="47">
        <f t="shared" si="5"/>
        <v>615</v>
      </c>
      <c r="BA5" s="42">
        <f t="shared" si="6"/>
        <v>20.5</v>
      </c>
      <c r="BB5" s="51">
        <f t="shared" si="16"/>
        <v>1.6849315068493151</v>
      </c>
      <c r="BC5" s="192">
        <v>39795</v>
      </c>
      <c r="BD5" s="2">
        <v>42886</v>
      </c>
      <c r="BE5" s="42">
        <f>DATEDIF(BC5,BD5,"d")</f>
        <v>3091</v>
      </c>
      <c r="BF5" s="42">
        <f>BE5/30</f>
        <v>103.03333333333333</v>
      </c>
      <c r="BG5" s="51">
        <f>BE5/365</f>
        <v>8.4684931506849317</v>
      </c>
      <c r="BH5" s="209">
        <v>42886</v>
      </c>
      <c r="BI5" s="42">
        <f t="shared" si="17"/>
        <v>2252</v>
      </c>
      <c r="BJ5" s="42">
        <f t="shared" si="18"/>
        <v>75.066666666666663</v>
      </c>
      <c r="BK5" s="51">
        <f t="shared" si="19"/>
        <v>6.1698630136986301</v>
      </c>
    </row>
    <row r="6" spans="1:63" ht="96" customHeight="1" x14ac:dyDescent="0.2">
      <c r="A6" s="145" t="s">
        <v>106</v>
      </c>
      <c r="B6" s="154" t="s">
        <v>10</v>
      </c>
      <c r="C6" s="145" t="s">
        <v>21</v>
      </c>
      <c r="D6" s="154" t="s">
        <v>22</v>
      </c>
      <c r="E6" s="163">
        <v>40183</v>
      </c>
      <c r="F6" s="41">
        <v>40697</v>
      </c>
      <c r="G6" s="43">
        <f t="shared" si="7"/>
        <v>514</v>
      </c>
      <c r="H6" s="43">
        <f t="shared" si="8"/>
        <v>17.133333333333333</v>
      </c>
      <c r="I6" s="43">
        <f t="shared" si="0"/>
        <v>1.4082191780821918</v>
      </c>
      <c r="J6" s="41">
        <v>41187</v>
      </c>
      <c r="K6" s="43">
        <f t="shared" si="1"/>
        <v>490</v>
      </c>
      <c r="L6" s="43">
        <f t="shared" si="9"/>
        <v>16.333333333333332</v>
      </c>
      <c r="M6" s="43">
        <f>K6/365</f>
        <v>1.3424657534246576</v>
      </c>
      <c r="N6" s="41">
        <v>41250</v>
      </c>
      <c r="O6" s="43">
        <f t="shared" si="2"/>
        <v>63</v>
      </c>
      <c r="P6" s="43">
        <f t="shared" si="10"/>
        <v>2.1</v>
      </c>
      <c r="Q6" s="43">
        <f t="shared" si="11"/>
        <v>0.17260273972602741</v>
      </c>
      <c r="R6" s="43">
        <f t="shared" si="3"/>
        <v>1067</v>
      </c>
      <c r="S6" s="43">
        <f t="shared" si="12"/>
        <v>35.56666666666667</v>
      </c>
      <c r="T6" s="90">
        <f t="shared" si="13"/>
        <v>2.9232876712328766</v>
      </c>
      <c r="U6" s="166" t="s">
        <v>13</v>
      </c>
      <c r="V6" s="54" t="s">
        <v>13</v>
      </c>
      <c r="W6" s="48" t="s">
        <v>13</v>
      </c>
      <c r="X6" s="48" t="s">
        <v>13</v>
      </c>
      <c r="Y6" s="90" t="s">
        <v>13</v>
      </c>
      <c r="Z6" s="176" t="s">
        <v>13</v>
      </c>
      <c r="AA6" s="53" t="s">
        <v>13</v>
      </c>
      <c r="AB6" s="54" t="s">
        <v>13</v>
      </c>
      <c r="AC6" s="54" t="s">
        <v>13</v>
      </c>
      <c r="AD6" s="48" t="s">
        <v>13</v>
      </c>
      <c r="AE6" s="48" t="s">
        <v>13</v>
      </c>
      <c r="AF6" s="177" t="s">
        <v>13</v>
      </c>
      <c r="AG6" s="163">
        <v>41167</v>
      </c>
      <c r="AH6" s="41">
        <v>41222</v>
      </c>
      <c r="AI6" s="54" t="s">
        <v>13</v>
      </c>
      <c r="AJ6" s="54" t="s">
        <v>13</v>
      </c>
      <c r="AK6" s="44">
        <f>DATEDIF(AG6,AH6,"d")</f>
        <v>55</v>
      </c>
      <c r="AL6" s="44">
        <f t="shared" si="21"/>
        <v>1.8333333333333333</v>
      </c>
      <c r="AM6" s="185">
        <f>AK6/365</f>
        <v>0.15068493150684931</v>
      </c>
      <c r="AN6" s="163">
        <v>40283</v>
      </c>
      <c r="AO6" s="41">
        <v>41242</v>
      </c>
      <c r="AP6" s="43">
        <f t="shared" si="4"/>
        <v>959</v>
      </c>
      <c r="AQ6" s="43">
        <f t="shared" si="14"/>
        <v>31.966666666666665</v>
      </c>
      <c r="AR6" s="90">
        <f t="shared" si="15"/>
        <v>2.6273972602739728</v>
      </c>
      <c r="AS6" s="198">
        <v>41179</v>
      </c>
      <c r="AT6" s="55">
        <v>41255</v>
      </c>
      <c r="AU6" s="139">
        <f>DATEDIF(AS6,AT6,"d")</f>
        <v>76</v>
      </c>
      <c r="AV6" s="44">
        <f>AU6/30</f>
        <v>2.5333333333333332</v>
      </c>
      <c r="AW6" s="185">
        <f>AU6/365</f>
        <v>0.20821917808219179</v>
      </c>
      <c r="AX6" s="163">
        <v>40729</v>
      </c>
      <c r="AY6" s="41">
        <v>41250</v>
      </c>
      <c r="AZ6" s="50">
        <f t="shared" si="5"/>
        <v>521</v>
      </c>
      <c r="BA6" s="44">
        <f t="shared" si="6"/>
        <v>17.366666666666667</v>
      </c>
      <c r="BB6" s="185">
        <f t="shared" si="16"/>
        <v>1.4273972602739726</v>
      </c>
      <c r="BC6" s="198">
        <v>39801</v>
      </c>
      <c r="BD6" s="41">
        <v>41250</v>
      </c>
      <c r="BE6" s="44">
        <f>DATEDIF(BC6,BD6,"d")</f>
        <v>1449</v>
      </c>
      <c r="BF6" s="44">
        <f>BE6/30</f>
        <v>48.3</v>
      </c>
      <c r="BG6" s="185">
        <f>BE6/365</f>
        <v>3.9698630136986299</v>
      </c>
      <c r="BH6" s="160">
        <v>41255</v>
      </c>
      <c r="BI6" s="43">
        <f t="shared" si="17"/>
        <v>1072</v>
      </c>
      <c r="BJ6" s="43">
        <f t="shared" si="18"/>
        <v>35.733333333333334</v>
      </c>
      <c r="BK6" s="90">
        <f t="shared" si="19"/>
        <v>2.9369863013698629</v>
      </c>
    </row>
    <row r="7" spans="1:63" ht="96.75" customHeight="1" x14ac:dyDescent="0.2">
      <c r="A7" s="146" t="s">
        <v>107</v>
      </c>
      <c r="B7" s="155" t="s">
        <v>10</v>
      </c>
      <c r="C7" s="146" t="s">
        <v>23</v>
      </c>
      <c r="D7" s="155" t="s">
        <v>24</v>
      </c>
      <c r="E7" s="214">
        <v>40021</v>
      </c>
      <c r="F7" s="4">
        <v>40305</v>
      </c>
      <c r="G7" s="43">
        <f t="shared" si="7"/>
        <v>284</v>
      </c>
      <c r="H7" s="43">
        <f t="shared" si="8"/>
        <v>9.4666666666666668</v>
      </c>
      <c r="I7" s="43">
        <f t="shared" si="0"/>
        <v>0.77808219178082194</v>
      </c>
      <c r="J7" s="4">
        <v>40529</v>
      </c>
      <c r="K7" s="43">
        <f t="shared" si="1"/>
        <v>224</v>
      </c>
      <c r="L7" s="43">
        <f t="shared" si="9"/>
        <v>7.4666666666666668</v>
      </c>
      <c r="M7" s="43">
        <f t="shared" ref="M7:M21" si="22">K7/365</f>
        <v>0.61369863013698633</v>
      </c>
      <c r="N7" s="4">
        <v>40682</v>
      </c>
      <c r="O7" s="43">
        <f t="shared" si="2"/>
        <v>153</v>
      </c>
      <c r="P7" s="43">
        <f t="shared" si="10"/>
        <v>5.0999999999999996</v>
      </c>
      <c r="Q7" s="43">
        <f t="shared" si="11"/>
        <v>0.41917808219178082</v>
      </c>
      <c r="R7" s="43">
        <f t="shared" si="3"/>
        <v>661</v>
      </c>
      <c r="S7" s="43">
        <f t="shared" si="12"/>
        <v>22.033333333333335</v>
      </c>
      <c r="T7" s="90">
        <f t="shared" si="13"/>
        <v>1.810958904109589</v>
      </c>
      <c r="U7" s="167" t="s">
        <v>13</v>
      </c>
      <c r="V7" s="5" t="s">
        <v>13</v>
      </c>
      <c r="W7" s="48" t="s">
        <v>13</v>
      </c>
      <c r="X7" s="48" t="s">
        <v>13</v>
      </c>
      <c r="Y7" s="90" t="s">
        <v>13</v>
      </c>
      <c r="Z7" s="178" t="s">
        <v>13</v>
      </c>
      <c r="AA7" s="14" t="s">
        <v>13</v>
      </c>
      <c r="AB7" s="5" t="s">
        <v>13</v>
      </c>
      <c r="AC7" s="5" t="s">
        <v>13</v>
      </c>
      <c r="AD7" s="48" t="s">
        <v>13</v>
      </c>
      <c r="AE7" s="48" t="s">
        <v>13</v>
      </c>
      <c r="AF7" s="177" t="s">
        <v>13</v>
      </c>
      <c r="AG7" s="178" t="s">
        <v>13</v>
      </c>
      <c r="AH7" s="14" t="s">
        <v>13</v>
      </c>
      <c r="AI7" s="4">
        <v>40407</v>
      </c>
      <c r="AJ7" s="4">
        <v>40662</v>
      </c>
      <c r="AK7" s="43">
        <f t="shared" si="20"/>
        <v>255</v>
      </c>
      <c r="AL7" s="43">
        <f t="shared" si="21"/>
        <v>8.5</v>
      </c>
      <c r="AM7" s="185">
        <f t="shared" ref="AM7:AM14" si="23">AK7/365</f>
        <v>0.69863013698630139</v>
      </c>
      <c r="AN7" s="190">
        <v>39814</v>
      </c>
      <c r="AO7" s="4">
        <v>40448</v>
      </c>
      <c r="AP7" s="43">
        <f>DATEDIF(AN7,AO7,"d")</f>
        <v>634</v>
      </c>
      <c r="AQ7" s="43">
        <f>AP7/30</f>
        <v>21.133333333333333</v>
      </c>
      <c r="AR7" s="90">
        <f t="shared" si="15"/>
        <v>1.736986301369863</v>
      </c>
      <c r="AS7" s="190" t="s">
        <v>13</v>
      </c>
      <c r="AT7" s="8" t="s">
        <v>13</v>
      </c>
      <c r="AU7" s="136" t="s">
        <v>13</v>
      </c>
      <c r="AV7" s="44" t="s">
        <v>13</v>
      </c>
      <c r="AW7" s="185" t="s">
        <v>13</v>
      </c>
      <c r="AX7" s="190">
        <v>39682</v>
      </c>
      <c r="AY7" s="34">
        <v>40682</v>
      </c>
      <c r="AZ7" s="50">
        <f t="shared" si="5"/>
        <v>1000</v>
      </c>
      <c r="BA7" s="44">
        <f t="shared" si="6"/>
        <v>33.333333333333336</v>
      </c>
      <c r="BB7" s="185">
        <f t="shared" si="16"/>
        <v>2.7397260273972601</v>
      </c>
      <c r="BC7" s="167" t="s">
        <v>13</v>
      </c>
      <c r="BD7" s="5" t="s">
        <v>13</v>
      </c>
      <c r="BE7" s="44" t="s">
        <v>13</v>
      </c>
      <c r="BF7" s="44" t="s">
        <v>13</v>
      </c>
      <c r="BG7" s="185" t="s">
        <v>13</v>
      </c>
      <c r="BH7" s="210">
        <v>40682</v>
      </c>
      <c r="BI7" s="43">
        <f t="shared" si="17"/>
        <v>661</v>
      </c>
      <c r="BJ7" s="43">
        <f t="shared" si="18"/>
        <v>22.033333333333335</v>
      </c>
      <c r="BK7" s="90">
        <f t="shared" si="19"/>
        <v>1.810958904109589</v>
      </c>
    </row>
    <row r="8" spans="1:63" ht="74.25" customHeight="1" x14ac:dyDescent="0.2">
      <c r="A8" s="145" t="s">
        <v>108</v>
      </c>
      <c r="B8" s="154" t="s">
        <v>10</v>
      </c>
      <c r="C8" s="145" t="s">
        <v>25</v>
      </c>
      <c r="D8" s="154" t="s">
        <v>26</v>
      </c>
      <c r="E8" s="163">
        <v>40023</v>
      </c>
      <c r="F8" s="55">
        <v>40123</v>
      </c>
      <c r="G8" s="43">
        <f>DATEDIF(E8,F8,"d")</f>
        <v>100</v>
      </c>
      <c r="H8" s="43">
        <f>G8/30</f>
        <v>3.3333333333333335</v>
      </c>
      <c r="I8" s="43">
        <f t="shared" si="0"/>
        <v>0.27397260273972601</v>
      </c>
      <c r="J8" s="41">
        <v>40518</v>
      </c>
      <c r="K8" s="43">
        <f t="shared" si="1"/>
        <v>395</v>
      </c>
      <c r="L8" s="43">
        <f>K8/30</f>
        <v>13.166666666666666</v>
      </c>
      <c r="M8" s="43">
        <f t="shared" si="22"/>
        <v>1.0821917808219179</v>
      </c>
      <c r="N8" s="41">
        <v>40620</v>
      </c>
      <c r="O8" s="43">
        <f t="shared" si="2"/>
        <v>102</v>
      </c>
      <c r="P8" s="43">
        <f t="shared" si="10"/>
        <v>3.4</v>
      </c>
      <c r="Q8" s="43">
        <f t="shared" si="11"/>
        <v>0.27945205479452057</v>
      </c>
      <c r="R8" s="43">
        <f t="shared" si="3"/>
        <v>597</v>
      </c>
      <c r="S8" s="43">
        <f t="shared" si="12"/>
        <v>19.899999999999999</v>
      </c>
      <c r="T8" s="90">
        <f t="shared" si="13"/>
        <v>1.6356164383561644</v>
      </c>
      <c r="U8" s="166" t="s">
        <v>13</v>
      </c>
      <c r="V8" s="54" t="s">
        <v>13</v>
      </c>
      <c r="W8" s="48" t="s">
        <v>13</v>
      </c>
      <c r="X8" s="48" t="s">
        <v>13</v>
      </c>
      <c r="Y8" s="90" t="s">
        <v>13</v>
      </c>
      <c r="Z8" s="176" t="s">
        <v>13</v>
      </c>
      <c r="AA8" s="53" t="s">
        <v>13</v>
      </c>
      <c r="AB8" s="54" t="s">
        <v>13</v>
      </c>
      <c r="AC8" s="54" t="s">
        <v>13</v>
      </c>
      <c r="AD8" s="48" t="s">
        <v>13</v>
      </c>
      <c r="AE8" s="48" t="s">
        <v>13</v>
      </c>
      <c r="AF8" s="177" t="s">
        <v>13</v>
      </c>
      <c r="AG8" s="176" t="s">
        <v>13</v>
      </c>
      <c r="AH8" s="53" t="s">
        <v>13</v>
      </c>
      <c r="AI8" s="55">
        <v>40464</v>
      </c>
      <c r="AJ8" s="55">
        <v>40563</v>
      </c>
      <c r="AK8" s="43">
        <f t="shared" si="20"/>
        <v>99</v>
      </c>
      <c r="AL8" s="43">
        <f t="shared" si="21"/>
        <v>3.3</v>
      </c>
      <c r="AM8" s="185">
        <f t="shared" si="23"/>
        <v>0.27123287671232876</v>
      </c>
      <c r="AN8" s="163">
        <v>39384</v>
      </c>
      <c r="AO8" s="41">
        <v>40316</v>
      </c>
      <c r="AP8" s="43">
        <f t="shared" si="4"/>
        <v>932</v>
      </c>
      <c r="AQ8" s="43">
        <f t="shared" si="14"/>
        <v>31.066666666666666</v>
      </c>
      <c r="AR8" s="90">
        <f t="shared" si="15"/>
        <v>2.5534246575342467</v>
      </c>
      <c r="AS8" s="198">
        <v>40637</v>
      </c>
      <c r="AT8" s="55">
        <v>40666</v>
      </c>
      <c r="AU8" s="139">
        <f>DATEDIF(AS8,AT8,"d")</f>
        <v>29</v>
      </c>
      <c r="AV8" s="44">
        <f>AU8/30</f>
        <v>0.96666666666666667</v>
      </c>
      <c r="AW8" s="185">
        <f>AU8/365</f>
        <v>7.9452054794520555E-2</v>
      </c>
      <c r="AX8" s="163">
        <v>39902</v>
      </c>
      <c r="AY8" s="41">
        <v>40620</v>
      </c>
      <c r="AZ8" s="50">
        <f t="shared" si="5"/>
        <v>718</v>
      </c>
      <c r="BA8" s="44">
        <f t="shared" si="6"/>
        <v>23.933333333333334</v>
      </c>
      <c r="BB8" s="185">
        <f t="shared" si="16"/>
        <v>1.9671232876712328</v>
      </c>
      <c r="BC8" s="166" t="s">
        <v>13</v>
      </c>
      <c r="BD8" s="54" t="s">
        <v>13</v>
      </c>
      <c r="BE8" s="44" t="s">
        <v>13</v>
      </c>
      <c r="BF8" s="44" t="s">
        <v>13</v>
      </c>
      <c r="BG8" s="185" t="s">
        <v>13</v>
      </c>
      <c r="BH8" s="160">
        <v>40666</v>
      </c>
      <c r="BI8" s="43">
        <f t="shared" si="17"/>
        <v>643</v>
      </c>
      <c r="BJ8" s="43">
        <f t="shared" si="18"/>
        <v>21.433333333333334</v>
      </c>
      <c r="BK8" s="90">
        <f t="shared" si="19"/>
        <v>1.7616438356164383</v>
      </c>
    </row>
    <row r="9" spans="1:63" ht="73.5" customHeight="1" x14ac:dyDescent="0.2">
      <c r="A9" s="147" t="s">
        <v>109</v>
      </c>
      <c r="B9" s="156" t="s">
        <v>10</v>
      </c>
      <c r="C9" s="147" t="s">
        <v>27</v>
      </c>
      <c r="D9" s="156" t="s">
        <v>28</v>
      </c>
      <c r="E9" s="162">
        <v>40197</v>
      </c>
      <c r="F9" s="6">
        <v>40270</v>
      </c>
      <c r="G9" s="43">
        <f t="shared" si="7"/>
        <v>73</v>
      </c>
      <c r="H9" s="43">
        <f t="shared" si="8"/>
        <v>2.4333333333333331</v>
      </c>
      <c r="I9" s="43">
        <f t="shared" si="0"/>
        <v>0.2</v>
      </c>
      <c r="J9" s="6">
        <v>40452</v>
      </c>
      <c r="K9" s="43">
        <f>DATEDIF(F9,J9,"d")</f>
        <v>182</v>
      </c>
      <c r="L9" s="43">
        <f t="shared" si="9"/>
        <v>6.0666666666666664</v>
      </c>
      <c r="M9" s="43">
        <f t="shared" si="22"/>
        <v>0.49863013698630138</v>
      </c>
      <c r="N9" s="6">
        <v>40738</v>
      </c>
      <c r="O9" s="43">
        <f t="shared" si="2"/>
        <v>286</v>
      </c>
      <c r="P9" s="43">
        <f t="shared" si="10"/>
        <v>9.5333333333333332</v>
      </c>
      <c r="Q9" s="43">
        <f t="shared" si="11"/>
        <v>0.78356164383561644</v>
      </c>
      <c r="R9" s="43">
        <f t="shared" si="3"/>
        <v>541</v>
      </c>
      <c r="S9" s="43">
        <f t="shared" si="12"/>
        <v>18.033333333333335</v>
      </c>
      <c r="T9" s="90">
        <f t="shared" si="13"/>
        <v>1.4821917808219178</v>
      </c>
      <c r="U9" s="168" t="s">
        <v>13</v>
      </c>
      <c r="V9" s="7" t="s">
        <v>13</v>
      </c>
      <c r="W9" s="48" t="s">
        <v>13</v>
      </c>
      <c r="X9" s="48" t="s">
        <v>13</v>
      </c>
      <c r="Y9" s="90" t="s">
        <v>13</v>
      </c>
      <c r="Z9" s="178" t="s">
        <v>13</v>
      </c>
      <c r="AA9" s="14" t="s">
        <v>13</v>
      </c>
      <c r="AB9" s="7" t="s">
        <v>13</v>
      </c>
      <c r="AC9" s="7" t="s">
        <v>13</v>
      </c>
      <c r="AD9" s="48" t="s">
        <v>13</v>
      </c>
      <c r="AE9" s="48" t="s">
        <v>13</v>
      </c>
      <c r="AF9" s="177" t="s">
        <v>13</v>
      </c>
      <c r="AG9" s="178" t="s">
        <v>13</v>
      </c>
      <c r="AH9" s="14" t="s">
        <v>13</v>
      </c>
      <c r="AI9" s="37" t="s">
        <v>13</v>
      </c>
      <c r="AJ9" s="34" t="s">
        <v>13</v>
      </c>
      <c r="AK9" s="43" t="s">
        <v>13</v>
      </c>
      <c r="AL9" s="43" t="s">
        <v>13</v>
      </c>
      <c r="AM9" s="185" t="s">
        <v>13</v>
      </c>
      <c r="AN9" s="190">
        <v>40071</v>
      </c>
      <c r="AO9" s="6">
        <v>40644</v>
      </c>
      <c r="AP9" s="43">
        <f t="shared" si="4"/>
        <v>573</v>
      </c>
      <c r="AQ9" s="43">
        <f t="shared" si="14"/>
        <v>19.100000000000001</v>
      </c>
      <c r="AR9" s="90">
        <f t="shared" si="15"/>
        <v>1.5698630136986302</v>
      </c>
      <c r="AS9" s="199" t="s">
        <v>13</v>
      </c>
      <c r="AT9" s="37" t="s">
        <v>13</v>
      </c>
      <c r="AU9" s="137" t="s">
        <v>13</v>
      </c>
      <c r="AV9" s="44" t="s">
        <v>13</v>
      </c>
      <c r="AW9" s="185" t="s">
        <v>13</v>
      </c>
      <c r="AX9" s="191">
        <v>39797</v>
      </c>
      <c r="AY9" s="6">
        <v>40738</v>
      </c>
      <c r="AZ9" s="50">
        <f t="shared" si="5"/>
        <v>941</v>
      </c>
      <c r="BA9" s="44">
        <f t="shared" si="6"/>
        <v>31.366666666666667</v>
      </c>
      <c r="BB9" s="185">
        <f t="shared" si="16"/>
        <v>2.5780821917808221</v>
      </c>
      <c r="BC9" s="168" t="s">
        <v>13</v>
      </c>
      <c r="BD9" s="7" t="s">
        <v>13</v>
      </c>
      <c r="BE9" s="44" t="s">
        <v>13</v>
      </c>
      <c r="BF9" s="44" t="s">
        <v>13</v>
      </c>
      <c r="BG9" s="185" t="s">
        <v>13</v>
      </c>
      <c r="BH9" s="210">
        <v>40738</v>
      </c>
      <c r="BI9" s="43">
        <f t="shared" si="17"/>
        <v>541</v>
      </c>
      <c r="BJ9" s="43">
        <f t="shared" si="18"/>
        <v>18.033333333333335</v>
      </c>
      <c r="BK9" s="90">
        <f t="shared" si="19"/>
        <v>1.4821917808219178</v>
      </c>
    </row>
    <row r="10" spans="1:63" s="12" customFormat="1" ht="165.75" customHeight="1" x14ac:dyDescent="0.25">
      <c r="A10" s="143" t="s">
        <v>29</v>
      </c>
      <c r="B10" s="152" t="s">
        <v>30</v>
      </c>
      <c r="C10" s="143" t="s">
        <v>31</v>
      </c>
      <c r="D10" s="152" t="s">
        <v>32</v>
      </c>
      <c r="E10" s="60">
        <v>41264</v>
      </c>
      <c r="F10" s="40">
        <v>41992</v>
      </c>
      <c r="G10" s="42">
        <f t="shared" si="7"/>
        <v>728</v>
      </c>
      <c r="H10" s="42">
        <f t="shared" si="8"/>
        <v>24.266666666666666</v>
      </c>
      <c r="I10" s="42">
        <f t="shared" si="0"/>
        <v>1.9945205479452055</v>
      </c>
      <c r="J10" s="40">
        <v>42321</v>
      </c>
      <c r="K10" s="42">
        <f>DATEDIF(F10,J10,"d")</f>
        <v>329</v>
      </c>
      <c r="L10" s="42">
        <f t="shared" si="9"/>
        <v>10.966666666666667</v>
      </c>
      <c r="M10" s="42">
        <f t="shared" si="22"/>
        <v>0.90136986301369859</v>
      </c>
      <c r="N10" s="45">
        <v>42460</v>
      </c>
      <c r="O10" s="42">
        <f>DATEDIF(J10,N10,"d")</f>
        <v>139</v>
      </c>
      <c r="P10" s="42">
        <f>O10/30</f>
        <v>4.6333333333333337</v>
      </c>
      <c r="Q10" s="42">
        <f t="shared" si="11"/>
        <v>0.38082191780821917</v>
      </c>
      <c r="R10" s="42">
        <f t="shared" si="3"/>
        <v>1196</v>
      </c>
      <c r="S10" s="42">
        <f t="shared" si="12"/>
        <v>39.866666666666667</v>
      </c>
      <c r="T10" s="51">
        <f t="shared" si="13"/>
        <v>3.2767123287671232</v>
      </c>
      <c r="U10" s="169" t="s">
        <v>13</v>
      </c>
      <c r="V10" s="57" t="s">
        <v>13</v>
      </c>
      <c r="W10" s="47" t="s">
        <v>13</v>
      </c>
      <c r="X10" s="47" t="s">
        <v>13</v>
      </c>
      <c r="Y10" s="51" t="s">
        <v>13</v>
      </c>
      <c r="Z10" s="173" t="s">
        <v>13</v>
      </c>
      <c r="AA10" s="52" t="s">
        <v>13</v>
      </c>
      <c r="AB10" s="57" t="s">
        <v>13</v>
      </c>
      <c r="AC10" s="57" t="s">
        <v>13</v>
      </c>
      <c r="AD10" s="47" t="s">
        <v>13</v>
      </c>
      <c r="AE10" s="47" t="s">
        <v>13</v>
      </c>
      <c r="AF10" s="174" t="s">
        <v>13</v>
      </c>
      <c r="AG10" s="173" t="s">
        <v>13</v>
      </c>
      <c r="AH10" s="52" t="s">
        <v>13</v>
      </c>
      <c r="AI10" s="45">
        <v>42200</v>
      </c>
      <c r="AJ10" s="40">
        <v>42328</v>
      </c>
      <c r="AK10" s="42">
        <f t="shared" si="20"/>
        <v>128</v>
      </c>
      <c r="AL10" s="42">
        <f t="shared" si="21"/>
        <v>4.2666666666666666</v>
      </c>
      <c r="AM10" s="51">
        <f t="shared" si="23"/>
        <v>0.35068493150684932</v>
      </c>
      <c r="AN10" s="60">
        <v>41233</v>
      </c>
      <c r="AO10" s="40">
        <v>42345</v>
      </c>
      <c r="AP10" s="42">
        <f t="shared" si="4"/>
        <v>1112</v>
      </c>
      <c r="AQ10" s="42">
        <f t="shared" si="14"/>
        <v>37.06666666666667</v>
      </c>
      <c r="AR10" s="51">
        <f t="shared" si="15"/>
        <v>3.0465753424657533</v>
      </c>
      <c r="AS10" s="200">
        <v>42681</v>
      </c>
      <c r="AT10" s="45">
        <v>43005</v>
      </c>
      <c r="AU10" s="138">
        <f>DATEDIF(AS10,AT10,"d")</f>
        <v>324</v>
      </c>
      <c r="AV10" s="42">
        <f>AU10/30</f>
        <v>10.8</v>
      </c>
      <c r="AW10" s="51">
        <f>AU10/365</f>
        <v>0.88767123287671235</v>
      </c>
      <c r="AX10" s="169" t="s">
        <v>13</v>
      </c>
      <c r="AY10" s="57" t="s">
        <v>13</v>
      </c>
      <c r="AZ10" s="47" t="s">
        <v>13</v>
      </c>
      <c r="BA10" s="42" t="s">
        <v>13</v>
      </c>
      <c r="BB10" s="51" t="s">
        <v>13</v>
      </c>
      <c r="BC10" s="169" t="s">
        <v>13</v>
      </c>
      <c r="BD10" s="57" t="s">
        <v>13</v>
      </c>
      <c r="BE10" s="42" t="s">
        <v>13</v>
      </c>
      <c r="BF10" s="42" t="s">
        <v>13</v>
      </c>
      <c r="BG10" s="51" t="s">
        <v>13</v>
      </c>
      <c r="BH10" s="161">
        <v>43005</v>
      </c>
      <c r="BI10" s="42">
        <f t="shared" si="17"/>
        <v>1741</v>
      </c>
      <c r="BJ10" s="42">
        <f t="shared" si="18"/>
        <v>58.033333333333331</v>
      </c>
      <c r="BK10" s="51">
        <f t="shared" si="19"/>
        <v>4.7698630136986298</v>
      </c>
    </row>
    <row r="11" spans="1:63" ht="192" customHeight="1" x14ac:dyDescent="0.2">
      <c r="A11" s="146" t="s">
        <v>33</v>
      </c>
      <c r="B11" s="155" t="s">
        <v>34</v>
      </c>
      <c r="C11" s="146" t="s">
        <v>35</v>
      </c>
      <c r="D11" s="155" t="s">
        <v>36</v>
      </c>
      <c r="E11" s="214">
        <v>40849</v>
      </c>
      <c r="F11" s="215">
        <v>41250</v>
      </c>
      <c r="G11" s="44">
        <f>DATEDIF(E11,F11,"d")</f>
        <v>401</v>
      </c>
      <c r="H11" s="44">
        <f>G11/30</f>
        <v>13.366666666666667</v>
      </c>
      <c r="I11" s="43">
        <f t="shared" si="0"/>
        <v>1.0986301369863014</v>
      </c>
      <c r="J11" s="4">
        <v>41789</v>
      </c>
      <c r="K11" s="43">
        <f>DATEDIF(F11,J11,"d")</f>
        <v>539</v>
      </c>
      <c r="L11" s="43">
        <f>K11/30</f>
        <v>17.966666666666665</v>
      </c>
      <c r="M11" s="43">
        <f t="shared" si="22"/>
        <v>1.4767123287671233</v>
      </c>
      <c r="N11" s="4">
        <v>41904</v>
      </c>
      <c r="O11" s="43">
        <f>DATEDIF(J11,N11,"d")</f>
        <v>115</v>
      </c>
      <c r="P11" s="43">
        <f>O11/30</f>
        <v>3.8333333333333335</v>
      </c>
      <c r="Q11" s="43">
        <f t="shared" si="11"/>
        <v>0.31506849315068491</v>
      </c>
      <c r="R11" s="43">
        <f t="shared" si="3"/>
        <v>1055</v>
      </c>
      <c r="S11" s="43">
        <f t="shared" si="12"/>
        <v>35.166666666666664</v>
      </c>
      <c r="T11" s="90">
        <f t="shared" si="13"/>
        <v>2.8904109589041096</v>
      </c>
      <c r="U11" s="167" t="s">
        <v>13</v>
      </c>
      <c r="V11" s="5" t="s">
        <v>13</v>
      </c>
      <c r="W11" s="48" t="s">
        <v>13</v>
      </c>
      <c r="X11" s="48" t="s">
        <v>13</v>
      </c>
      <c r="Y11" s="90" t="s">
        <v>13</v>
      </c>
      <c r="Z11" s="178" t="s">
        <v>13</v>
      </c>
      <c r="AA11" s="14" t="s">
        <v>13</v>
      </c>
      <c r="AB11" s="5" t="s">
        <v>13</v>
      </c>
      <c r="AC11" s="5" t="s">
        <v>13</v>
      </c>
      <c r="AD11" s="48" t="s">
        <v>13</v>
      </c>
      <c r="AE11" s="48" t="s">
        <v>13</v>
      </c>
      <c r="AF11" s="177" t="s">
        <v>13</v>
      </c>
      <c r="AG11" s="178" t="s">
        <v>13</v>
      </c>
      <c r="AH11" s="14" t="s">
        <v>13</v>
      </c>
      <c r="AI11" s="8">
        <v>41713</v>
      </c>
      <c r="AJ11" s="8">
        <v>41964</v>
      </c>
      <c r="AK11" s="43">
        <f t="shared" si="20"/>
        <v>251</v>
      </c>
      <c r="AL11" s="43">
        <f t="shared" si="21"/>
        <v>8.3666666666666671</v>
      </c>
      <c r="AM11" s="185">
        <f t="shared" si="23"/>
        <v>0.68767123287671228</v>
      </c>
      <c r="AN11" s="191">
        <v>40862</v>
      </c>
      <c r="AO11" s="4">
        <v>41822</v>
      </c>
      <c r="AP11" s="43">
        <f t="shared" si="4"/>
        <v>960</v>
      </c>
      <c r="AQ11" s="43">
        <f t="shared" si="14"/>
        <v>32</v>
      </c>
      <c r="AR11" s="90">
        <f t="shared" si="15"/>
        <v>2.6301369863013697</v>
      </c>
      <c r="AS11" s="190">
        <v>41974</v>
      </c>
      <c r="AT11" s="8">
        <v>41980</v>
      </c>
      <c r="AU11" s="139">
        <f>DATEDIF(AS11,AT11,"d")</f>
        <v>6</v>
      </c>
      <c r="AV11" s="44">
        <f>AU11/30</f>
        <v>0.2</v>
      </c>
      <c r="AW11" s="185">
        <f>AU11/365</f>
        <v>1.643835616438356E-2</v>
      </c>
      <c r="AX11" s="167" t="s">
        <v>13</v>
      </c>
      <c r="AY11" s="5" t="s">
        <v>13</v>
      </c>
      <c r="AZ11" s="50" t="s">
        <v>13</v>
      </c>
      <c r="BA11" s="44" t="s">
        <v>13</v>
      </c>
      <c r="BB11" s="185" t="s">
        <v>13</v>
      </c>
      <c r="BC11" s="190">
        <v>40884</v>
      </c>
      <c r="BD11" s="4">
        <v>41887</v>
      </c>
      <c r="BE11" s="44">
        <f>DATEDIF(BC11,BD11,"d")</f>
        <v>1003</v>
      </c>
      <c r="BF11" s="44">
        <f>BE11/30</f>
        <v>33.43333333333333</v>
      </c>
      <c r="BG11" s="185">
        <f>BE11/365</f>
        <v>2.7479452054794522</v>
      </c>
      <c r="BH11" s="210">
        <v>41980</v>
      </c>
      <c r="BI11" s="43">
        <f t="shared" si="17"/>
        <v>1131</v>
      </c>
      <c r="BJ11" s="43">
        <f t="shared" si="18"/>
        <v>37.700000000000003</v>
      </c>
      <c r="BK11" s="90">
        <f t="shared" si="19"/>
        <v>3.0986301369863014</v>
      </c>
    </row>
    <row r="12" spans="1:63" ht="74.25" customHeight="1" x14ac:dyDescent="0.2">
      <c r="A12" s="145" t="s">
        <v>110</v>
      </c>
      <c r="B12" s="154" t="s">
        <v>37</v>
      </c>
      <c r="C12" s="145" t="s">
        <v>38</v>
      </c>
      <c r="D12" s="154" t="s">
        <v>39</v>
      </c>
      <c r="E12" s="163">
        <v>39545</v>
      </c>
      <c r="F12" s="41">
        <v>40781</v>
      </c>
      <c r="G12" s="43">
        <f t="shared" si="7"/>
        <v>1236</v>
      </c>
      <c r="H12" s="43">
        <f t="shared" si="8"/>
        <v>41.2</v>
      </c>
      <c r="I12" s="43">
        <f t="shared" si="0"/>
        <v>3.3863013698630136</v>
      </c>
      <c r="J12" s="41">
        <v>41131</v>
      </c>
      <c r="K12" s="43">
        <f t="shared" ref="K12:K21" si="24">DATEDIF(F12,J12,"d")</f>
        <v>350</v>
      </c>
      <c r="L12" s="43">
        <f t="shared" si="9"/>
        <v>11.666666666666666</v>
      </c>
      <c r="M12" s="43">
        <f t="shared" si="22"/>
        <v>0.95890410958904104</v>
      </c>
      <c r="N12" s="41">
        <v>41176</v>
      </c>
      <c r="O12" s="43">
        <f t="shared" ref="O12:O21" si="25">DATEDIF(J12,N12,"d")</f>
        <v>45</v>
      </c>
      <c r="P12" s="43">
        <f t="shared" si="10"/>
        <v>1.5</v>
      </c>
      <c r="Q12" s="43">
        <f t="shared" si="11"/>
        <v>0.12328767123287671</v>
      </c>
      <c r="R12" s="43">
        <f t="shared" si="3"/>
        <v>1631</v>
      </c>
      <c r="S12" s="43">
        <f t="shared" si="12"/>
        <v>54.366666666666667</v>
      </c>
      <c r="T12" s="90">
        <f t="shared" si="13"/>
        <v>4.4684931506849317</v>
      </c>
      <c r="U12" s="166" t="s">
        <v>13</v>
      </c>
      <c r="V12" s="54" t="s">
        <v>13</v>
      </c>
      <c r="W12" s="48" t="s">
        <v>13</v>
      </c>
      <c r="X12" s="48" t="s">
        <v>13</v>
      </c>
      <c r="Y12" s="90" t="s">
        <v>13</v>
      </c>
      <c r="Z12" s="176" t="s">
        <v>13</v>
      </c>
      <c r="AA12" s="53" t="s">
        <v>13</v>
      </c>
      <c r="AB12" s="54" t="s">
        <v>13</v>
      </c>
      <c r="AC12" s="54" t="s">
        <v>13</v>
      </c>
      <c r="AD12" s="48" t="s">
        <v>13</v>
      </c>
      <c r="AE12" s="48" t="s">
        <v>13</v>
      </c>
      <c r="AF12" s="177" t="s">
        <v>13</v>
      </c>
      <c r="AG12" s="163">
        <v>39553</v>
      </c>
      <c r="AH12" s="41">
        <v>39569</v>
      </c>
      <c r="AI12" s="41">
        <v>41004</v>
      </c>
      <c r="AJ12" s="41">
        <v>41169</v>
      </c>
      <c r="AK12" s="43">
        <f t="shared" si="20"/>
        <v>165</v>
      </c>
      <c r="AL12" s="43">
        <f t="shared" si="21"/>
        <v>5.5</v>
      </c>
      <c r="AM12" s="185">
        <f t="shared" si="23"/>
        <v>0.45205479452054792</v>
      </c>
      <c r="AN12" s="163">
        <v>39849</v>
      </c>
      <c r="AO12" s="41">
        <v>41083</v>
      </c>
      <c r="AP12" s="43">
        <f t="shared" si="4"/>
        <v>1234</v>
      </c>
      <c r="AQ12" s="43">
        <f t="shared" si="14"/>
        <v>41.133333333333333</v>
      </c>
      <c r="AR12" s="90">
        <f t="shared" si="15"/>
        <v>3.3808219178082193</v>
      </c>
      <c r="AS12" s="201">
        <v>42176</v>
      </c>
      <c r="AT12" s="58">
        <v>43186</v>
      </c>
      <c r="AU12" s="139">
        <f>DATEDIF(AS12,AT12,"d")</f>
        <v>1010</v>
      </c>
      <c r="AV12" s="44">
        <f>AU12/30</f>
        <v>33.666666666666664</v>
      </c>
      <c r="AW12" s="185">
        <f>AU12/365</f>
        <v>2.7671232876712328</v>
      </c>
      <c r="AX12" s="198">
        <v>39442</v>
      </c>
      <c r="AY12" s="55">
        <v>42014</v>
      </c>
      <c r="AZ12" s="50">
        <f t="shared" si="5"/>
        <v>2572</v>
      </c>
      <c r="BA12" s="44">
        <f t="shared" si="6"/>
        <v>85.733333333333334</v>
      </c>
      <c r="BB12" s="185">
        <f>AZ12/365</f>
        <v>7.0465753424657533</v>
      </c>
      <c r="BC12" s="163">
        <v>39125</v>
      </c>
      <c r="BD12" s="55">
        <v>41895</v>
      </c>
      <c r="BE12" s="44">
        <f>DATEDIF(BC12,BD12,"d")</f>
        <v>2770</v>
      </c>
      <c r="BF12" s="44">
        <f>BE12/30</f>
        <v>92.333333333333329</v>
      </c>
      <c r="BG12" s="185">
        <f>BE12/365</f>
        <v>7.5890410958904111</v>
      </c>
      <c r="BH12" s="160">
        <v>43186</v>
      </c>
      <c r="BI12" s="43">
        <f t="shared" si="17"/>
        <v>3641</v>
      </c>
      <c r="BJ12" s="43">
        <f t="shared" si="18"/>
        <v>121.36666666666666</v>
      </c>
      <c r="BK12" s="90">
        <f t="shared" si="19"/>
        <v>9.9753424657534246</v>
      </c>
    </row>
    <row r="13" spans="1:63" s="12" customFormat="1" ht="111.75" customHeight="1" x14ac:dyDescent="0.25">
      <c r="A13" s="144" t="s">
        <v>40</v>
      </c>
      <c r="B13" s="153" t="s">
        <v>37</v>
      </c>
      <c r="C13" s="159" t="s">
        <v>41</v>
      </c>
      <c r="D13" s="212" t="s">
        <v>99</v>
      </c>
      <c r="E13" s="39">
        <v>41848</v>
      </c>
      <c r="F13" s="2">
        <v>42002</v>
      </c>
      <c r="G13" s="42">
        <f t="shared" si="7"/>
        <v>154</v>
      </c>
      <c r="H13" s="42">
        <f t="shared" si="8"/>
        <v>5.1333333333333337</v>
      </c>
      <c r="I13" s="42">
        <f t="shared" si="0"/>
        <v>0.42191780821917807</v>
      </c>
      <c r="J13" s="2">
        <v>42558</v>
      </c>
      <c r="K13" s="42">
        <f t="shared" si="24"/>
        <v>556</v>
      </c>
      <c r="L13" s="42">
        <f t="shared" si="9"/>
        <v>18.533333333333335</v>
      </c>
      <c r="M13" s="42">
        <f t="shared" si="22"/>
        <v>1.5232876712328767</v>
      </c>
      <c r="N13" s="2">
        <v>42704</v>
      </c>
      <c r="O13" s="42">
        <f t="shared" si="25"/>
        <v>146</v>
      </c>
      <c r="P13" s="42">
        <f t="shared" si="10"/>
        <v>4.8666666666666663</v>
      </c>
      <c r="Q13" s="42">
        <f t="shared" si="11"/>
        <v>0.4</v>
      </c>
      <c r="R13" s="42">
        <f t="shared" si="3"/>
        <v>856</v>
      </c>
      <c r="S13" s="42">
        <f t="shared" si="12"/>
        <v>28.533333333333335</v>
      </c>
      <c r="T13" s="51">
        <f t="shared" si="13"/>
        <v>2.3452054794520549</v>
      </c>
      <c r="U13" s="170" t="s">
        <v>13</v>
      </c>
      <c r="V13" s="11" t="s">
        <v>13</v>
      </c>
      <c r="W13" s="47" t="s">
        <v>13</v>
      </c>
      <c r="X13" s="42" t="s">
        <v>13</v>
      </c>
      <c r="Y13" s="51" t="s">
        <v>13</v>
      </c>
      <c r="Z13" s="179">
        <v>42299</v>
      </c>
      <c r="AA13" s="11">
        <v>42373</v>
      </c>
      <c r="AB13" s="15" t="s">
        <v>13</v>
      </c>
      <c r="AC13" s="11" t="s">
        <v>13</v>
      </c>
      <c r="AD13" s="42">
        <f>DATEDIF(Z13,AA13,"d")</f>
        <v>74</v>
      </c>
      <c r="AE13" s="42">
        <f>AD13/30</f>
        <v>2.4666666666666668</v>
      </c>
      <c r="AF13" s="51">
        <f>AD13/365</f>
        <v>0.20273972602739726</v>
      </c>
      <c r="AG13" s="179">
        <v>41897</v>
      </c>
      <c r="AH13" s="33">
        <v>42373</v>
      </c>
      <c r="AI13" s="35" t="s">
        <v>13</v>
      </c>
      <c r="AJ13" s="35" t="s">
        <v>13</v>
      </c>
      <c r="AK13" s="42">
        <f>DATEDIF(AG13,AH13,"d")</f>
        <v>476</v>
      </c>
      <c r="AL13" s="42">
        <f t="shared" si="21"/>
        <v>15.866666666666667</v>
      </c>
      <c r="AM13" s="51">
        <f t="shared" si="23"/>
        <v>1.3041095890410959</v>
      </c>
      <c r="AN13" s="192">
        <v>41848</v>
      </c>
      <c r="AO13" s="36">
        <v>42262</v>
      </c>
      <c r="AP13" s="42">
        <f>DATEDIF(AN13,AO13,"d")</f>
        <v>414</v>
      </c>
      <c r="AQ13" s="42">
        <f>AP13/30</f>
        <v>13.8</v>
      </c>
      <c r="AR13" s="51">
        <f t="shared" si="15"/>
        <v>1.1342465753424658</v>
      </c>
      <c r="AS13" s="197" t="s">
        <v>13</v>
      </c>
      <c r="AT13" s="35" t="s">
        <v>13</v>
      </c>
      <c r="AU13" s="135" t="s">
        <v>13</v>
      </c>
      <c r="AV13" s="42" t="s">
        <v>13</v>
      </c>
      <c r="AW13" s="51" t="s">
        <v>13</v>
      </c>
      <c r="AX13" s="165" t="s">
        <v>13</v>
      </c>
      <c r="AY13" s="3" t="s">
        <v>13</v>
      </c>
      <c r="AZ13" s="47" t="s">
        <v>13</v>
      </c>
      <c r="BA13" s="42" t="s">
        <v>13</v>
      </c>
      <c r="BB13" s="51" t="s">
        <v>13</v>
      </c>
      <c r="BC13" s="192">
        <v>40219</v>
      </c>
      <c r="BD13" s="2">
        <v>42704</v>
      </c>
      <c r="BE13" s="42">
        <f>DATEDIF(BC13,BD13,"d")</f>
        <v>2485</v>
      </c>
      <c r="BF13" s="42">
        <f>BE13/30</f>
        <v>82.833333333333329</v>
      </c>
      <c r="BG13" s="51">
        <f>BE13/365</f>
        <v>6.8082191780821919</v>
      </c>
      <c r="BH13" s="209">
        <v>42704</v>
      </c>
      <c r="BI13" s="42">
        <f t="shared" si="17"/>
        <v>856</v>
      </c>
      <c r="BJ13" s="42">
        <f t="shared" si="18"/>
        <v>28.533333333333335</v>
      </c>
      <c r="BK13" s="51">
        <f t="shared" si="19"/>
        <v>2.3452054794520549</v>
      </c>
    </row>
    <row r="14" spans="1:63" ht="106.5" customHeight="1" x14ac:dyDescent="0.2">
      <c r="A14" s="145" t="s">
        <v>43</v>
      </c>
      <c r="B14" s="154" t="s">
        <v>44</v>
      </c>
      <c r="C14" s="145" t="s">
        <v>45</v>
      </c>
      <c r="D14" s="154" t="s">
        <v>46</v>
      </c>
      <c r="E14" s="163">
        <v>41600</v>
      </c>
      <c r="F14" s="41">
        <v>42202</v>
      </c>
      <c r="G14" s="43">
        <f t="shared" si="7"/>
        <v>602</v>
      </c>
      <c r="H14" s="43">
        <f t="shared" si="8"/>
        <v>20.066666666666666</v>
      </c>
      <c r="I14" s="43">
        <f t="shared" si="0"/>
        <v>1.6493150684931508</v>
      </c>
      <c r="J14" s="41">
        <v>42454</v>
      </c>
      <c r="K14" s="43">
        <f t="shared" si="24"/>
        <v>252</v>
      </c>
      <c r="L14" s="43">
        <f t="shared" si="9"/>
        <v>8.4</v>
      </c>
      <c r="M14" s="43">
        <f t="shared" si="22"/>
        <v>0.69041095890410964</v>
      </c>
      <c r="N14" s="41">
        <v>42499</v>
      </c>
      <c r="O14" s="43">
        <f t="shared" si="25"/>
        <v>45</v>
      </c>
      <c r="P14" s="43">
        <f t="shared" si="10"/>
        <v>1.5</v>
      </c>
      <c r="Q14" s="43">
        <f t="shared" si="11"/>
        <v>0.12328767123287671</v>
      </c>
      <c r="R14" s="43">
        <f t="shared" si="3"/>
        <v>899</v>
      </c>
      <c r="S14" s="43">
        <f t="shared" si="12"/>
        <v>29.966666666666665</v>
      </c>
      <c r="T14" s="90">
        <f t="shared" si="13"/>
        <v>2.463013698630137</v>
      </c>
      <c r="U14" s="166" t="s">
        <v>13</v>
      </c>
      <c r="V14" s="54" t="s">
        <v>13</v>
      </c>
      <c r="W14" s="48" t="s">
        <v>13</v>
      </c>
      <c r="X14" s="48" t="s">
        <v>13</v>
      </c>
      <c r="Y14" s="90" t="s">
        <v>13</v>
      </c>
      <c r="Z14" s="176" t="s">
        <v>13</v>
      </c>
      <c r="AA14" s="53" t="s">
        <v>13</v>
      </c>
      <c r="AB14" s="54" t="s">
        <v>13</v>
      </c>
      <c r="AC14" s="54" t="s">
        <v>13</v>
      </c>
      <c r="AD14" s="48" t="s">
        <v>13</v>
      </c>
      <c r="AE14" s="48" t="s">
        <v>13</v>
      </c>
      <c r="AF14" s="177" t="s">
        <v>13</v>
      </c>
      <c r="AG14" s="176" t="s">
        <v>13</v>
      </c>
      <c r="AH14" s="53" t="s">
        <v>13</v>
      </c>
      <c r="AI14" s="55">
        <v>42794</v>
      </c>
      <c r="AJ14" s="55">
        <v>42811</v>
      </c>
      <c r="AK14" s="43">
        <f t="shared" si="20"/>
        <v>17</v>
      </c>
      <c r="AL14" s="43">
        <f t="shared" si="21"/>
        <v>0.56666666666666665</v>
      </c>
      <c r="AM14" s="185">
        <f t="shared" si="23"/>
        <v>4.6575342465753428E-2</v>
      </c>
      <c r="AN14" s="163">
        <v>41946</v>
      </c>
      <c r="AO14" s="55">
        <v>43263</v>
      </c>
      <c r="AP14" s="43">
        <f t="shared" si="4"/>
        <v>1317</v>
      </c>
      <c r="AQ14" s="43">
        <f t="shared" si="14"/>
        <v>43.9</v>
      </c>
      <c r="AR14" s="90">
        <f t="shared" si="15"/>
        <v>3.6082191780821917</v>
      </c>
      <c r="AS14" s="166" t="s">
        <v>13</v>
      </c>
      <c r="AT14" s="54" t="s">
        <v>13</v>
      </c>
      <c r="AU14" s="48" t="s">
        <v>13</v>
      </c>
      <c r="AV14" s="44" t="s">
        <v>13</v>
      </c>
      <c r="AW14" s="185" t="s">
        <v>13</v>
      </c>
      <c r="AX14" s="166" t="s">
        <v>13</v>
      </c>
      <c r="AY14" s="54" t="s">
        <v>13</v>
      </c>
      <c r="AZ14" s="50" t="s">
        <v>13</v>
      </c>
      <c r="BA14" s="44" t="s">
        <v>13</v>
      </c>
      <c r="BB14" s="185" t="s">
        <v>13</v>
      </c>
      <c r="BC14" s="166" t="s">
        <v>13</v>
      </c>
      <c r="BD14" s="54" t="s">
        <v>13</v>
      </c>
      <c r="BE14" s="44" t="s">
        <v>13</v>
      </c>
      <c r="BF14" s="44" t="s">
        <v>13</v>
      </c>
      <c r="BG14" s="185" t="s">
        <v>13</v>
      </c>
      <c r="BH14" s="160">
        <v>43263</v>
      </c>
      <c r="BI14" s="43">
        <f t="shared" si="17"/>
        <v>1663</v>
      </c>
      <c r="BJ14" s="43">
        <f t="shared" si="18"/>
        <v>55.43333333333333</v>
      </c>
      <c r="BK14" s="90">
        <f t="shared" si="19"/>
        <v>4.5561643835616437</v>
      </c>
    </row>
    <row r="15" spans="1:63" ht="111.75" customHeight="1" x14ac:dyDescent="0.2">
      <c r="A15" s="147" t="s">
        <v>47</v>
      </c>
      <c r="B15" s="156" t="s">
        <v>48</v>
      </c>
      <c r="C15" s="147" t="s">
        <v>49</v>
      </c>
      <c r="D15" s="156" t="s">
        <v>42</v>
      </c>
      <c r="E15" s="162">
        <v>39967</v>
      </c>
      <c r="F15" s="6">
        <v>40522</v>
      </c>
      <c r="G15" s="43">
        <f t="shared" si="7"/>
        <v>555</v>
      </c>
      <c r="H15" s="43">
        <f t="shared" si="8"/>
        <v>18.5</v>
      </c>
      <c r="I15" s="43">
        <f t="shared" si="0"/>
        <v>1.5205479452054795</v>
      </c>
      <c r="J15" s="6">
        <v>40739</v>
      </c>
      <c r="K15" s="43">
        <f t="shared" si="24"/>
        <v>217</v>
      </c>
      <c r="L15" s="43">
        <f t="shared" si="9"/>
        <v>7.2333333333333334</v>
      </c>
      <c r="M15" s="43">
        <f t="shared" si="22"/>
        <v>0.59452054794520548</v>
      </c>
      <c r="N15" s="6">
        <v>40802</v>
      </c>
      <c r="O15" s="43">
        <f t="shared" si="25"/>
        <v>63</v>
      </c>
      <c r="P15" s="43">
        <f t="shared" si="10"/>
        <v>2.1</v>
      </c>
      <c r="Q15" s="43">
        <f t="shared" si="11"/>
        <v>0.17260273972602741</v>
      </c>
      <c r="R15" s="43">
        <f t="shared" si="3"/>
        <v>835</v>
      </c>
      <c r="S15" s="43">
        <f t="shared" si="12"/>
        <v>27.833333333333332</v>
      </c>
      <c r="T15" s="90">
        <f t="shared" si="13"/>
        <v>2.2876712328767121</v>
      </c>
      <c r="U15" s="168" t="s">
        <v>13</v>
      </c>
      <c r="V15" s="7" t="s">
        <v>13</v>
      </c>
      <c r="W15" s="48" t="s">
        <v>13</v>
      </c>
      <c r="X15" s="48" t="s">
        <v>13</v>
      </c>
      <c r="Y15" s="90" t="s">
        <v>13</v>
      </c>
      <c r="Z15" s="178" t="s">
        <v>13</v>
      </c>
      <c r="AA15" s="14" t="s">
        <v>13</v>
      </c>
      <c r="AB15" s="7" t="s">
        <v>13</v>
      </c>
      <c r="AC15" s="7" t="s">
        <v>13</v>
      </c>
      <c r="AD15" s="48" t="s">
        <v>13</v>
      </c>
      <c r="AE15" s="48" t="s">
        <v>13</v>
      </c>
      <c r="AF15" s="177" t="s">
        <v>13</v>
      </c>
      <c r="AG15" s="186" t="s">
        <v>13</v>
      </c>
      <c r="AH15" s="76" t="s">
        <v>13</v>
      </c>
      <c r="AI15" s="7" t="s">
        <v>13</v>
      </c>
      <c r="AJ15" s="7" t="s">
        <v>13</v>
      </c>
      <c r="AK15" s="43" t="s">
        <v>13</v>
      </c>
      <c r="AL15" s="43" t="s">
        <v>13</v>
      </c>
      <c r="AM15" s="90" t="s">
        <v>13</v>
      </c>
      <c r="AN15" s="190">
        <v>39967</v>
      </c>
      <c r="AO15" s="8">
        <v>40801</v>
      </c>
      <c r="AP15" s="43">
        <f>DATEDIF(AN15,AO15,"d")</f>
        <v>834</v>
      </c>
      <c r="AQ15" s="43">
        <f>AP15/30</f>
        <v>27.8</v>
      </c>
      <c r="AR15" s="90">
        <f t="shared" si="15"/>
        <v>2.2849315068493152</v>
      </c>
      <c r="AS15" s="202">
        <v>40868</v>
      </c>
      <c r="AT15" s="38">
        <v>41842</v>
      </c>
      <c r="AU15" s="139">
        <f>DATEDIF(AS15,AT15,"d")</f>
        <v>974</v>
      </c>
      <c r="AV15" s="44">
        <f>AU15/30</f>
        <v>32.466666666666669</v>
      </c>
      <c r="AW15" s="185">
        <f>AU15/365</f>
        <v>2.6684931506849314</v>
      </c>
      <c r="AX15" s="168" t="s">
        <v>13</v>
      </c>
      <c r="AY15" s="7" t="s">
        <v>13</v>
      </c>
      <c r="AZ15" s="50" t="s">
        <v>13</v>
      </c>
      <c r="BA15" s="44" t="s">
        <v>13</v>
      </c>
      <c r="BB15" s="185" t="s">
        <v>13</v>
      </c>
      <c r="BC15" s="168" t="s">
        <v>13</v>
      </c>
      <c r="BD15" s="7" t="s">
        <v>13</v>
      </c>
      <c r="BE15" s="44" t="s">
        <v>13</v>
      </c>
      <c r="BF15" s="44" t="s">
        <v>13</v>
      </c>
      <c r="BG15" s="185" t="s">
        <v>13</v>
      </c>
      <c r="BH15" s="210">
        <v>41842</v>
      </c>
      <c r="BI15" s="43">
        <f t="shared" si="17"/>
        <v>1875</v>
      </c>
      <c r="BJ15" s="43">
        <f t="shared" si="18"/>
        <v>62.5</v>
      </c>
      <c r="BK15" s="90">
        <f t="shared" si="19"/>
        <v>5.1369863013698627</v>
      </c>
    </row>
    <row r="16" spans="1:63" ht="126" customHeight="1" x14ac:dyDescent="0.2">
      <c r="A16" s="145" t="s">
        <v>111</v>
      </c>
      <c r="B16" s="154" t="s">
        <v>50</v>
      </c>
      <c r="C16" s="145" t="s">
        <v>51</v>
      </c>
      <c r="D16" s="213" t="s">
        <v>52</v>
      </c>
      <c r="E16" s="163">
        <v>40199</v>
      </c>
      <c r="F16" s="41">
        <v>40872</v>
      </c>
      <c r="G16" s="43">
        <f t="shared" si="7"/>
        <v>673</v>
      </c>
      <c r="H16" s="43">
        <f t="shared" si="8"/>
        <v>22.433333333333334</v>
      </c>
      <c r="I16" s="43">
        <f t="shared" si="0"/>
        <v>1.8438356164383563</v>
      </c>
      <c r="J16" s="41">
        <v>41152</v>
      </c>
      <c r="K16" s="43">
        <f t="shared" si="24"/>
        <v>280</v>
      </c>
      <c r="L16" s="43">
        <f t="shared" si="9"/>
        <v>9.3333333333333339</v>
      </c>
      <c r="M16" s="43">
        <f t="shared" si="22"/>
        <v>0.76712328767123283</v>
      </c>
      <c r="N16" s="41">
        <v>41183</v>
      </c>
      <c r="O16" s="43">
        <f t="shared" si="25"/>
        <v>31</v>
      </c>
      <c r="P16" s="43">
        <f t="shared" si="10"/>
        <v>1.0333333333333334</v>
      </c>
      <c r="Q16" s="43">
        <f t="shared" si="11"/>
        <v>8.4931506849315067E-2</v>
      </c>
      <c r="R16" s="43">
        <f t="shared" si="3"/>
        <v>984</v>
      </c>
      <c r="S16" s="43">
        <f t="shared" si="12"/>
        <v>32.799999999999997</v>
      </c>
      <c r="T16" s="90">
        <f t="shared" si="13"/>
        <v>2.6958904109589041</v>
      </c>
      <c r="U16" s="163">
        <v>40311</v>
      </c>
      <c r="V16" s="41">
        <v>40355</v>
      </c>
      <c r="W16" s="43">
        <f>DATEDIF(U16,V16,"d")</f>
        <v>44</v>
      </c>
      <c r="X16" s="43">
        <f>W16/30</f>
        <v>1.4666666666666666</v>
      </c>
      <c r="Y16" s="90">
        <f>W16/365</f>
        <v>0.12054794520547946</v>
      </c>
      <c r="Z16" s="176" t="s">
        <v>13</v>
      </c>
      <c r="AA16" s="41" t="s">
        <v>13</v>
      </c>
      <c r="AB16" s="41">
        <v>40311</v>
      </c>
      <c r="AC16" s="41">
        <v>40355</v>
      </c>
      <c r="AD16" s="43">
        <f>DATEDIF(AB16,AC16,"d")</f>
        <v>44</v>
      </c>
      <c r="AE16" s="43">
        <f>AD16/30</f>
        <v>1.4666666666666666</v>
      </c>
      <c r="AF16" s="90">
        <f>AD16/365</f>
        <v>0.12054794520547946</v>
      </c>
      <c r="AG16" s="176" t="s">
        <v>13</v>
      </c>
      <c r="AH16" s="53" t="s">
        <v>13</v>
      </c>
      <c r="AI16" s="41">
        <v>40311</v>
      </c>
      <c r="AJ16" s="41">
        <v>41096</v>
      </c>
      <c r="AK16" s="43">
        <f>DATEDIF(AI16,AJ16,"d")</f>
        <v>785</v>
      </c>
      <c r="AL16" s="43">
        <f t="shared" si="21"/>
        <v>26.166666666666668</v>
      </c>
      <c r="AM16" s="185">
        <f t="shared" ref="AM16:AM21" si="26">AK16/365</f>
        <v>2.1506849315068495</v>
      </c>
      <c r="AN16" s="163">
        <v>40210</v>
      </c>
      <c r="AO16" s="41">
        <v>41199</v>
      </c>
      <c r="AP16" s="43">
        <f t="shared" si="4"/>
        <v>989</v>
      </c>
      <c r="AQ16" s="43">
        <f t="shared" si="14"/>
        <v>32.966666666666669</v>
      </c>
      <c r="AR16" s="90">
        <f t="shared" si="15"/>
        <v>2.7095890410958905</v>
      </c>
      <c r="AS16" s="201">
        <v>41004</v>
      </c>
      <c r="AT16" s="58">
        <v>42584</v>
      </c>
      <c r="AU16" s="139">
        <f>DATEDIF(AS16,AT16,"d")</f>
        <v>1580</v>
      </c>
      <c r="AV16" s="44">
        <f>AU16/30</f>
        <v>52.666666666666664</v>
      </c>
      <c r="AW16" s="185">
        <f>AU16/365</f>
        <v>4.3287671232876717</v>
      </c>
      <c r="AX16" s="166" t="s">
        <v>13</v>
      </c>
      <c r="AY16" s="54" t="s">
        <v>13</v>
      </c>
      <c r="AZ16" s="50" t="s">
        <v>13</v>
      </c>
      <c r="BA16" s="50" t="s">
        <v>13</v>
      </c>
      <c r="BB16" s="208" t="s">
        <v>13</v>
      </c>
      <c r="BC16" s="204" t="s">
        <v>13</v>
      </c>
      <c r="BD16" s="59" t="s">
        <v>13</v>
      </c>
      <c r="BE16" s="44" t="s">
        <v>13</v>
      </c>
      <c r="BF16" s="44" t="s">
        <v>13</v>
      </c>
      <c r="BG16" s="185" t="s">
        <v>13</v>
      </c>
      <c r="BH16" s="160">
        <v>42584</v>
      </c>
      <c r="BI16" s="43">
        <f t="shared" si="17"/>
        <v>2385</v>
      </c>
      <c r="BJ16" s="43">
        <f t="shared" si="18"/>
        <v>79.5</v>
      </c>
      <c r="BK16" s="90">
        <f t="shared" si="19"/>
        <v>6.5342465753424657</v>
      </c>
    </row>
    <row r="17" spans="1:63" ht="51" customHeight="1" x14ac:dyDescent="0.2">
      <c r="A17" s="148" t="s">
        <v>53</v>
      </c>
      <c r="B17" s="156" t="s">
        <v>37</v>
      </c>
      <c r="C17" s="147" t="s">
        <v>68</v>
      </c>
      <c r="D17" s="156" t="s">
        <v>54</v>
      </c>
      <c r="E17" s="162">
        <v>39332</v>
      </c>
      <c r="F17" s="6">
        <v>39864</v>
      </c>
      <c r="G17" s="43">
        <f t="shared" si="7"/>
        <v>532</v>
      </c>
      <c r="H17" s="43">
        <f t="shared" si="8"/>
        <v>17.733333333333334</v>
      </c>
      <c r="I17" s="43">
        <f t="shared" si="0"/>
        <v>1.4575342465753425</v>
      </c>
      <c r="J17" s="6">
        <v>40445</v>
      </c>
      <c r="K17" s="43">
        <f t="shared" si="24"/>
        <v>581</v>
      </c>
      <c r="L17" s="43">
        <f t="shared" si="9"/>
        <v>19.366666666666667</v>
      </c>
      <c r="M17" s="43">
        <f t="shared" si="22"/>
        <v>1.5917808219178082</v>
      </c>
      <c r="N17" s="6">
        <v>40455</v>
      </c>
      <c r="O17" s="43">
        <f t="shared" si="25"/>
        <v>10</v>
      </c>
      <c r="P17" s="43">
        <f t="shared" si="10"/>
        <v>0.33333333333333331</v>
      </c>
      <c r="Q17" s="43">
        <f t="shared" si="11"/>
        <v>2.7397260273972601E-2</v>
      </c>
      <c r="R17" s="43">
        <f t="shared" si="3"/>
        <v>1123</v>
      </c>
      <c r="S17" s="43">
        <f t="shared" si="12"/>
        <v>37.43333333333333</v>
      </c>
      <c r="T17" s="90">
        <f t="shared" si="13"/>
        <v>3.0767123287671234</v>
      </c>
      <c r="U17" s="162" t="s">
        <v>13</v>
      </c>
      <c r="V17" s="6" t="s">
        <v>13</v>
      </c>
      <c r="W17" s="48" t="s">
        <v>13</v>
      </c>
      <c r="X17" s="43" t="s">
        <v>13</v>
      </c>
      <c r="Y17" s="90" t="s">
        <v>13</v>
      </c>
      <c r="Z17" s="178" t="s">
        <v>13</v>
      </c>
      <c r="AA17" s="14" t="s">
        <v>13</v>
      </c>
      <c r="AB17" s="6" t="s">
        <v>13</v>
      </c>
      <c r="AC17" s="6" t="s">
        <v>13</v>
      </c>
      <c r="AD17" s="48" t="s">
        <v>13</v>
      </c>
      <c r="AE17" s="43" t="s">
        <v>13</v>
      </c>
      <c r="AF17" s="177" t="s">
        <v>13</v>
      </c>
      <c r="AG17" s="178" t="s">
        <v>13</v>
      </c>
      <c r="AH17" s="14" t="s">
        <v>13</v>
      </c>
      <c r="AI17" s="34">
        <v>40162</v>
      </c>
      <c r="AJ17" s="6">
        <v>40390</v>
      </c>
      <c r="AK17" s="43">
        <f>DATEDIF(AI17,AJ17,"d")</f>
        <v>228</v>
      </c>
      <c r="AL17" s="43">
        <f>AK17/30</f>
        <v>7.6</v>
      </c>
      <c r="AM17" s="185">
        <f t="shared" si="26"/>
        <v>0.62465753424657533</v>
      </c>
      <c r="AN17" s="162">
        <v>39325</v>
      </c>
      <c r="AO17" s="6">
        <v>40220</v>
      </c>
      <c r="AP17" s="43">
        <f>DATEDIF(AN17,AO17,"d")</f>
        <v>895</v>
      </c>
      <c r="AQ17" s="43">
        <f>AP17/30</f>
        <v>29.833333333333332</v>
      </c>
      <c r="AR17" s="90">
        <f t="shared" si="15"/>
        <v>2.452054794520548</v>
      </c>
      <c r="AS17" s="203" t="s">
        <v>13</v>
      </c>
      <c r="AT17" s="13" t="s">
        <v>13</v>
      </c>
      <c r="AU17" s="137" t="s">
        <v>13</v>
      </c>
      <c r="AV17" s="44" t="s">
        <v>13</v>
      </c>
      <c r="AW17" s="185" t="s">
        <v>13</v>
      </c>
      <c r="AX17" s="168" t="s">
        <v>13</v>
      </c>
      <c r="AY17" s="7" t="s">
        <v>13</v>
      </c>
      <c r="AZ17" s="50" t="s">
        <v>13</v>
      </c>
      <c r="BA17" s="50" t="s">
        <v>13</v>
      </c>
      <c r="BB17" s="208" t="s">
        <v>13</v>
      </c>
      <c r="BC17" s="190">
        <v>39262</v>
      </c>
      <c r="BD17" s="8">
        <v>40455</v>
      </c>
      <c r="BE17" s="44">
        <f>DATEDIF(BC17,BD17,"d")</f>
        <v>1193</v>
      </c>
      <c r="BF17" s="44">
        <f>BE17/30</f>
        <v>39.766666666666666</v>
      </c>
      <c r="BG17" s="185">
        <f>BE17/365</f>
        <v>3.2684931506849315</v>
      </c>
      <c r="BH17" s="210">
        <v>40455</v>
      </c>
      <c r="BI17" s="43">
        <f t="shared" si="17"/>
        <v>1123</v>
      </c>
      <c r="BJ17" s="43">
        <f t="shared" si="18"/>
        <v>37.43333333333333</v>
      </c>
      <c r="BK17" s="90">
        <f t="shared" si="19"/>
        <v>3.0767123287671234</v>
      </c>
    </row>
    <row r="18" spans="1:63" ht="66.75" customHeight="1" x14ac:dyDescent="0.2">
      <c r="A18" s="145" t="s">
        <v>112</v>
      </c>
      <c r="B18" s="154" t="s">
        <v>34</v>
      </c>
      <c r="C18" s="145" t="s">
        <v>55</v>
      </c>
      <c r="D18" s="154" t="s">
        <v>56</v>
      </c>
      <c r="E18" s="163">
        <v>39961</v>
      </c>
      <c r="F18" s="41">
        <v>40893</v>
      </c>
      <c r="G18" s="43">
        <f t="shared" si="7"/>
        <v>932</v>
      </c>
      <c r="H18" s="43">
        <f t="shared" si="8"/>
        <v>31.066666666666666</v>
      </c>
      <c r="I18" s="43">
        <f t="shared" si="0"/>
        <v>2.5534246575342467</v>
      </c>
      <c r="J18" s="41">
        <v>41110</v>
      </c>
      <c r="K18" s="43">
        <f t="shared" si="24"/>
        <v>217</v>
      </c>
      <c r="L18" s="43">
        <f t="shared" si="9"/>
        <v>7.2333333333333334</v>
      </c>
      <c r="M18" s="43">
        <f t="shared" si="22"/>
        <v>0.59452054794520548</v>
      </c>
      <c r="N18" s="41">
        <v>41285</v>
      </c>
      <c r="O18" s="43">
        <f t="shared" si="25"/>
        <v>175</v>
      </c>
      <c r="P18" s="43">
        <f t="shared" si="10"/>
        <v>5.833333333333333</v>
      </c>
      <c r="Q18" s="43">
        <f t="shared" si="11"/>
        <v>0.47945205479452052</v>
      </c>
      <c r="R18" s="43">
        <f t="shared" si="3"/>
        <v>1324</v>
      </c>
      <c r="S18" s="43">
        <f t="shared" si="12"/>
        <v>44.133333333333333</v>
      </c>
      <c r="T18" s="90">
        <f t="shared" si="13"/>
        <v>3.6273972602739728</v>
      </c>
      <c r="U18" s="166" t="s">
        <v>13</v>
      </c>
      <c r="V18" s="54" t="s">
        <v>13</v>
      </c>
      <c r="W18" s="48" t="s">
        <v>13</v>
      </c>
      <c r="X18" s="48" t="s">
        <v>13</v>
      </c>
      <c r="Y18" s="90" t="s">
        <v>13</v>
      </c>
      <c r="Z18" s="176" t="s">
        <v>13</v>
      </c>
      <c r="AA18" s="53" t="s">
        <v>13</v>
      </c>
      <c r="AB18" s="54" t="s">
        <v>13</v>
      </c>
      <c r="AC18" s="54" t="s">
        <v>13</v>
      </c>
      <c r="AD18" s="48" t="s">
        <v>13</v>
      </c>
      <c r="AE18" s="48" t="s">
        <v>13</v>
      </c>
      <c r="AF18" s="177" t="s">
        <v>13</v>
      </c>
      <c r="AG18" s="176" t="s">
        <v>13</v>
      </c>
      <c r="AH18" s="53" t="s">
        <v>13</v>
      </c>
      <c r="AI18" s="55">
        <v>42221</v>
      </c>
      <c r="AJ18" s="55">
        <v>42228</v>
      </c>
      <c r="AK18" s="43">
        <f>DATEDIF(AI18,AJ18,"d")</f>
        <v>7</v>
      </c>
      <c r="AL18" s="43">
        <f>AK18/30</f>
        <v>0.23333333333333334</v>
      </c>
      <c r="AM18" s="185">
        <f t="shared" si="26"/>
        <v>1.9178082191780823E-2</v>
      </c>
      <c r="AN18" s="163">
        <v>41117</v>
      </c>
      <c r="AO18" s="41">
        <v>41185</v>
      </c>
      <c r="AP18" s="43">
        <f>DATEDIF(AN18,AO18,"d")</f>
        <v>68</v>
      </c>
      <c r="AQ18" s="43">
        <f>AP18/30</f>
        <v>2.2666666666666666</v>
      </c>
      <c r="AR18" s="90">
        <f t="shared" si="15"/>
        <v>0.18630136986301371</v>
      </c>
      <c r="AS18" s="204" t="s">
        <v>13</v>
      </c>
      <c r="AT18" s="59" t="s">
        <v>13</v>
      </c>
      <c r="AU18" s="137" t="s">
        <v>13</v>
      </c>
      <c r="AV18" s="44" t="s">
        <v>13</v>
      </c>
      <c r="AW18" s="185" t="s">
        <v>13</v>
      </c>
      <c r="AX18" s="166" t="s">
        <v>13</v>
      </c>
      <c r="AY18" s="54" t="s">
        <v>13</v>
      </c>
      <c r="AZ18" s="50" t="s">
        <v>13</v>
      </c>
      <c r="BA18" s="50" t="s">
        <v>13</v>
      </c>
      <c r="BB18" s="208" t="s">
        <v>13</v>
      </c>
      <c r="BC18" s="166" t="s">
        <v>13</v>
      </c>
      <c r="BD18" s="54" t="s">
        <v>13</v>
      </c>
      <c r="BE18" s="44" t="s">
        <v>13</v>
      </c>
      <c r="BF18" s="44" t="s">
        <v>13</v>
      </c>
      <c r="BG18" s="185" t="s">
        <v>13</v>
      </c>
      <c r="BH18" s="160">
        <v>42228</v>
      </c>
      <c r="BI18" s="43">
        <f t="shared" si="17"/>
        <v>2267</v>
      </c>
      <c r="BJ18" s="43">
        <f t="shared" si="18"/>
        <v>75.566666666666663</v>
      </c>
      <c r="BK18" s="90">
        <f t="shared" si="19"/>
        <v>6.2109589041095887</v>
      </c>
    </row>
    <row r="19" spans="1:63" s="12" customFormat="1" ht="150.75" customHeight="1" x14ac:dyDescent="0.25">
      <c r="A19" s="144" t="s">
        <v>57</v>
      </c>
      <c r="B19" s="157" t="s">
        <v>10</v>
      </c>
      <c r="C19" s="144" t="s">
        <v>69</v>
      </c>
      <c r="D19" s="157" t="s">
        <v>98</v>
      </c>
      <c r="E19" s="189">
        <v>41901</v>
      </c>
      <c r="F19" s="11">
        <v>42615</v>
      </c>
      <c r="G19" s="42">
        <f t="shared" si="7"/>
        <v>714</v>
      </c>
      <c r="H19" s="42">
        <f t="shared" si="8"/>
        <v>23.8</v>
      </c>
      <c r="I19" s="42">
        <f t="shared" si="0"/>
        <v>1.9561643835616438</v>
      </c>
      <c r="J19" s="11">
        <v>42650</v>
      </c>
      <c r="K19" s="42">
        <f t="shared" si="24"/>
        <v>35</v>
      </c>
      <c r="L19" s="42">
        <f t="shared" si="9"/>
        <v>1.1666666666666667</v>
      </c>
      <c r="M19" s="42">
        <f t="shared" si="22"/>
        <v>9.5890410958904104E-2</v>
      </c>
      <c r="N19" s="11">
        <v>42754</v>
      </c>
      <c r="O19" s="42">
        <f t="shared" si="25"/>
        <v>104</v>
      </c>
      <c r="P19" s="42">
        <f t="shared" si="10"/>
        <v>3.4666666666666668</v>
      </c>
      <c r="Q19" s="42">
        <f t="shared" si="11"/>
        <v>0.28493150684931506</v>
      </c>
      <c r="R19" s="42">
        <f t="shared" si="3"/>
        <v>853</v>
      </c>
      <c r="S19" s="42">
        <f t="shared" si="12"/>
        <v>28.433333333333334</v>
      </c>
      <c r="T19" s="51">
        <f t="shared" si="13"/>
        <v>2.3369863013698629</v>
      </c>
      <c r="U19" s="165" t="s">
        <v>13</v>
      </c>
      <c r="V19" s="3" t="s">
        <v>13</v>
      </c>
      <c r="W19" s="47" t="s">
        <v>13</v>
      </c>
      <c r="X19" s="47" t="s">
        <v>13</v>
      </c>
      <c r="Y19" s="51" t="s">
        <v>13</v>
      </c>
      <c r="Z19" s="180" t="s">
        <v>13</v>
      </c>
      <c r="AA19" s="16" t="s">
        <v>13</v>
      </c>
      <c r="AB19" s="3" t="s">
        <v>13</v>
      </c>
      <c r="AC19" s="3" t="s">
        <v>13</v>
      </c>
      <c r="AD19" s="47" t="s">
        <v>13</v>
      </c>
      <c r="AE19" s="47" t="s">
        <v>13</v>
      </c>
      <c r="AF19" s="174" t="s">
        <v>13</v>
      </c>
      <c r="AG19" s="170" t="s">
        <v>13</v>
      </c>
      <c r="AH19" s="15" t="s">
        <v>13</v>
      </c>
      <c r="AI19" s="2">
        <v>41379</v>
      </c>
      <c r="AJ19" s="2">
        <v>41529</v>
      </c>
      <c r="AK19" s="42">
        <f>DATEDIF(AI19,AJ19,"d")</f>
        <v>150</v>
      </c>
      <c r="AL19" s="42">
        <f>AK19/30</f>
        <v>5</v>
      </c>
      <c r="AM19" s="51">
        <f t="shared" si="26"/>
        <v>0.41095890410958902</v>
      </c>
      <c r="AN19" s="189">
        <v>39912</v>
      </c>
      <c r="AO19" s="11">
        <v>41498</v>
      </c>
      <c r="AP19" s="42">
        <f>DATEDIF(AN19,AO19,"d")</f>
        <v>1586</v>
      </c>
      <c r="AQ19" s="42">
        <f>AP19/30</f>
        <v>52.866666666666667</v>
      </c>
      <c r="AR19" s="51">
        <f t="shared" si="15"/>
        <v>4.3452054794520549</v>
      </c>
      <c r="AS19" s="197" t="s">
        <v>13</v>
      </c>
      <c r="AT19" s="35" t="s">
        <v>13</v>
      </c>
      <c r="AU19" s="135" t="s">
        <v>13</v>
      </c>
      <c r="AV19" s="42" t="s">
        <v>13</v>
      </c>
      <c r="AW19" s="51" t="s">
        <v>13</v>
      </c>
      <c r="AX19" s="189">
        <v>39209</v>
      </c>
      <c r="AY19" s="11">
        <v>42754</v>
      </c>
      <c r="AZ19" s="47">
        <f>DATEDIF(AX19,AY19,"d")</f>
        <v>3545</v>
      </c>
      <c r="BA19" s="42">
        <f>AZ19/30</f>
        <v>118.16666666666667</v>
      </c>
      <c r="BB19" s="51">
        <f>AZ19/365</f>
        <v>9.712328767123287</v>
      </c>
      <c r="BC19" s="180" t="s">
        <v>13</v>
      </c>
      <c r="BD19" s="16" t="s">
        <v>13</v>
      </c>
      <c r="BE19" s="42" t="s">
        <v>13</v>
      </c>
      <c r="BF19" s="42" t="s">
        <v>13</v>
      </c>
      <c r="BG19" s="51" t="s">
        <v>13</v>
      </c>
      <c r="BH19" s="209">
        <v>42754</v>
      </c>
      <c r="BI19" s="42">
        <f t="shared" si="17"/>
        <v>853</v>
      </c>
      <c r="BJ19" s="42">
        <f t="shared" si="18"/>
        <v>28.433333333333334</v>
      </c>
      <c r="BK19" s="51">
        <f t="shared" si="19"/>
        <v>2.3369863013698629</v>
      </c>
    </row>
    <row r="20" spans="1:63" ht="226.5" customHeight="1" x14ac:dyDescent="0.2">
      <c r="A20" s="149" t="s">
        <v>113</v>
      </c>
      <c r="B20" s="154" t="s">
        <v>10</v>
      </c>
      <c r="C20" s="145" t="s">
        <v>70</v>
      </c>
      <c r="D20" s="154" t="s">
        <v>58</v>
      </c>
      <c r="E20" s="163">
        <v>39371</v>
      </c>
      <c r="F20" s="41">
        <v>39948</v>
      </c>
      <c r="G20" s="43">
        <f t="shared" si="7"/>
        <v>577</v>
      </c>
      <c r="H20" s="43">
        <f t="shared" si="8"/>
        <v>19.233333333333334</v>
      </c>
      <c r="I20" s="43">
        <f t="shared" si="0"/>
        <v>1.5808219178082192</v>
      </c>
      <c r="J20" s="41">
        <v>40294</v>
      </c>
      <c r="K20" s="43">
        <f t="shared" si="24"/>
        <v>346</v>
      </c>
      <c r="L20" s="43">
        <f t="shared" si="9"/>
        <v>11.533333333333333</v>
      </c>
      <c r="M20" s="43">
        <f t="shared" si="22"/>
        <v>0.94794520547945205</v>
      </c>
      <c r="N20" s="41">
        <v>40578</v>
      </c>
      <c r="O20" s="43">
        <f t="shared" si="25"/>
        <v>284</v>
      </c>
      <c r="P20" s="43">
        <f t="shared" si="10"/>
        <v>9.4666666666666668</v>
      </c>
      <c r="Q20" s="43">
        <f t="shared" si="11"/>
        <v>0.77808219178082194</v>
      </c>
      <c r="R20" s="43">
        <f t="shared" si="3"/>
        <v>1207</v>
      </c>
      <c r="S20" s="43">
        <f t="shared" si="12"/>
        <v>40.233333333333334</v>
      </c>
      <c r="T20" s="90">
        <f t="shared" si="13"/>
        <v>3.3068493150684932</v>
      </c>
      <c r="U20" s="166" t="s">
        <v>13</v>
      </c>
      <c r="V20" s="54" t="s">
        <v>13</v>
      </c>
      <c r="W20" s="48" t="s">
        <v>13</v>
      </c>
      <c r="X20" s="43" t="s">
        <v>13</v>
      </c>
      <c r="Y20" s="90" t="s">
        <v>13</v>
      </c>
      <c r="Z20" s="166" t="s">
        <v>13</v>
      </c>
      <c r="AA20" s="54" t="s">
        <v>13</v>
      </c>
      <c r="AB20" s="54" t="s">
        <v>13</v>
      </c>
      <c r="AC20" s="54" t="s">
        <v>13</v>
      </c>
      <c r="AD20" s="48" t="s">
        <v>13</v>
      </c>
      <c r="AE20" s="43" t="s">
        <v>13</v>
      </c>
      <c r="AF20" s="177" t="s">
        <v>13</v>
      </c>
      <c r="AG20" s="163">
        <v>39269</v>
      </c>
      <c r="AH20" s="41">
        <v>40071</v>
      </c>
      <c r="AI20" s="59" t="s">
        <v>13</v>
      </c>
      <c r="AJ20" s="59" t="s">
        <v>13</v>
      </c>
      <c r="AK20" s="44">
        <f>DATEDIF(AG20,AH20,"d")</f>
        <v>802</v>
      </c>
      <c r="AL20" s="44">
        <f>AK20/30</f>
        <v>26.733333333333334</v>
      </c>
      <c r="AM20" s="185">
        <f t="shared" si="26"/>
        <v>2.1972602739726028</v>
      </c>
      <c r="AN20" s="193">
        <v>39401</v>
      </c>
      <c r="AO20" s="55">
        <v>40179</v>
      </c>
      <c r="AP20" s="43">
        <f>DATEDIF(AN20,AO20,"d")</f>
        <v>778</v>
      </c>
      <c r="AQ20" s="43">
        <f>AP20/30</f>
        <v>25.933333333333334</v>
      </c>
      <c r="AR20" s="90">
        <f t="shared" si="15"/>
        <v>2.1315068493150684</v>
      </c>
      <c r="AS20" s="204" t="s">
        <v>13</v>
      </c>
      <c r="AT20" s="59" t="s">
        <v>13</v>
      </c>
      <c r="AU20" s="137" t="s">
        <v>13</v>
      </c>
      <c r="AV20" s="43" t="s">
        <v>13</v>
      </c>
      <c r="AW20" s="90" t="s">
        <v>13</v>
      </c>
      <c r="AX20" s="198">
        <v>39112</v>
      </c>
      <c r="AY20" s="41">
        <v>40578</v>
      </c>
      <c r="AZ20" s="50">
        <f>DATEDIF(AX20,AY20,"d")</f>
        <v>1466</v>
      </c>
      <c r="BA20" s="44">
        <f>AZ20/30</f>
        <v>48.866666666666667</v>
      </c>
      <c r="BB20" s="185">
        <f>AZ20/365</f>
        <v>4.0164383561643833</v>
      </c>
      <c r="BC20" s="204" t="s">
        <v>13</v>
      </c>
      <c r="BD20" s="59" t="s">
        <v>13</v>
      </c>
      <c r="BE20" s="44" t="s">
        <v>13</v>
      </c>
      <c r="BF20" s="44" t="s">
        <v>13</v>
      </c>
      <c r="BG20" s="185" t="s">
        <v>13</v>
      </c>
      <c r="BH20" s="160">
        <v>40578</v>
      </c>
      <c r="BI20" s="43">
        <f t="shared" si="17"/>
        <v>1207</v>
      </c>
      <c r="BJ20" s="43">
        <f t="shared" si="18"/>
        <v>40.233333333333334</v>
      </c>
      <c r="BK20" s="90">
        <f t="shared" si="19"/>
        <v>3.3068493150684932</v>
      </c>
    </row>
    <row r="21" spans="1:63" ht="267" customHeight="1" thickBot="1" x14ac:dyDescent="0.25">
      <c r="A21" s="150" t="s">
        <v>59</v>
      </c>
      <c r="B21" s="158" t="s">
        <v>10</v>
      </c>
      <c r="C21" s="150" t="s">
        <v>67</v>
      </c>
      <c r="D21" s="158" t="s">
        <v>60</v>
      </c>
      <c r="E21" s="171">
        <v>39962</v>
      </c>
      <c r="F21" s="91">
        <v>41054</v>
      </c>
      <c r="G21" s="46">
        <f t="shared" si="7"/>
        <v>1092</v>
      </c>
      <c r="H21" s="46">
        <f t="shared" si="8"/>
        <v>36.4</v>
      </c>
      <c r="I21" s="46">
        <f t="shared" si="0"/>
        <v>2.9917808219178084</v>
      </c>
      <c r="J21" s="91">
        <v>41439</v>
      </c>
      <c r="K21" s="46">
        <f t="shared" si="24"/>
        <v>385</v>
      </c>
      <c r="L21" s="46">
        <f t="shared" si="9"/>
        <v>12.833333333333334</v>
      </c>
      <c r="M21" s="46">
        <f t="shared" si="22"/>
        <v>1.0547945205479452</v>
      </c>
      <c r="N21" s="91">
        <v>42027</v>
      </c>
      <c r="O21" s="46">
        <f t="shared" si="25"/>
        <v>588</v>
      </c>
      <c r="P21" s="46">
        <f t="shared" si="10"/>
        <v>19.600000000000001</v>
      </c>
      <c r="Q21" s="46">
        <f t="shared" si="11"/>
        <v>1.6109589041095891</v>
      </c>
      <c r="R21" s="46">
        <f t="shared" si="3"/>
        <v>2065</v>
      </c>
      <c r="S21" s="46">
        <f t="shared" si="12"/>
        <v>68.833333333333329</v>
      </c>
      <c r="T21" s="97">
        <f t="shared" si="13"/>
        <v>5.6575342465753424</v>
      </c>
      <c r="U21" s="171" t="s">
        <v>13</v>
      </c>
      <c r="V21" s="91" t="s">
        <v>13</v>
      </c>
      <c r="W21" s="92" t="s">
        <v>13</v>
      </c>
      <c r="X21" s="46" t="s">
        <v>13</v>
      </c>
      <c r="Y21" s="97" t="s">
        <v>13</v>
      </c>
      <c r="Z21" s="181" t="s">
        <v>13</v>
      </c>
      <c r="AA21" s="93" t="s">
        <v>13</v>
      </c>
      <c r="AB21" s="91" t="s">
        <v>13</v>
      </c>
      <c r="AC21" s="91" t="s">
        <v>13</v>
      </c>
      <c r="AD21" s="92" t="s">
        <v>13</v>
      </c>
      <c r="AE21" s="46" t="s">
        <v>13</v>
      </c>
      <c r="AF21" s="182" t="s">
        <v>13</v>
      </c>
      <c r="AG21" s="181" t="s">
        <v>13</v>
      </c>
      <c r="AH21" s="93" t="s">
        <v>13</v>
      </c>
      <c r="AI21" s="91">
        <v>41457</v>
      </c>
      <c r="AJ21" s="91">
        <v>41591</v>
      </c>
      <c r="AK21" s="46">
        <f>DATEDIF(AI21,AJ21,"d")</f>
        <v>134</v>
      </c>
      <c r="AL21" s="46">
        <f>AK21/30</f>
        <v>4.4666666666666668</v>
      </c>
      <c r="AM21" s="187">
        <f t="shared" si="26"/>
        <v>0.36712328767123287</v>
      </c>
      <c r="AN21" s="194">
        <v>39948</v>
      </c>
      <c r="AO21" s="91">
        <v>41990</v>
      </c>
      <c r="AP21" s="46">
        <f>DATEDIF(AN21,AO21,"d")</f>
        <v>2042</v>
      </c>
      <c r="AQ21" s="46">
        <f>AP21/30</f>
        <v>68.066666666666663</v>
      </c>
      <c r="AR21" s="97">
        <f t="shared" si="15"/>
        <v>5.5945205479452058</v>
      </c>
      <c r="AS21" s="205" t="s">
        <v>13</v>
      </c>
      <c r="AT21" s="95" t="s">
        <v>13</v>
      </c>
      <c r="AU21" s="206" t="s">
        <v>13</v>
      </c>
      <c r="AV21" s="46" t="s">
        <v>13</v>
      </c>
      <c r="AW21" s="97" t="s">
        <v>13</v>
      </c>
      <c r="AX21" s="171">
        <v>39702</v>
      </c>
      <c r="AY21" s="91">
        <v>42027</v>
      </c>
      <c r="AZ21" s="96">
        <f t="shared" si="5"/>
        <v>2325</v>
      </c>
      <c r="BA21" s="94">
        <f t="shared" si="6"/>
        <v>77.5</v>
      </c>
      <c r="BB21" s="187">
        <f>AZ21/365</f>
        <v>6.3698630136986303</v>
      </c>
      <c r="BC21" s="205" t="s">
        <v>13</v>
      </c>
      <c r="BD21" s="95" t="s">
        <v>13</v>
      </c>
      <c r="BE21" s="94" t="s">
        <v>13</v>
      </c>
      <c r="BF21" s="94" t="s">
        <v>13</v>
      </c>
      <c r="BG21" s="187" t="s">
        <v>13</v>
      </c>
      <c r="BH21" s="71">
        <v>42027</v>
      </c>
      <c r="BI21" s="46">
        <f t="shared" si="17"/>
        <v>2065</v>
      </c>
      <c r="BJ21" s="49">
        <f t="shared" si="18"/>
        <v>68.833333333333329</v>
      </c>
      <c r="BK21" s="129">
        <f t="shared" si="19"/>
        <v>5.6575342465753424</v>
      </c>
    </row>
    <row r="22" spans="1:63" ht="67.5" customHeight="1" thickBot="1" x14ac:dyDescent="0.25">
      <c r="A22" s="230" t="s">
        <v>142</v>
      </c>
      <c r="B22" s="29"/>
      <c r="C22" s="28"/>
      <c r="D22" s="30"/>
      <c r="E22" s="31"/>
      <c r="F22" s="31"/>
      <c r="G22" s="110" t="s">
        <v>61</v>
      </c>
      <c r="H22" s="74" t="s">
        <v>62</v>
      </c>
      <c r="I22" s="75" t="s">
        <v>63</v>
      </c>
      <c r="J22" s="32"/>
      <c r="K22" s="77" t="s">
        <v>61</v>
      </c>
      <c r="L22" s="77" t="s">
        <v>62</v>
      </c>
      <c r="M22" s="77" t="s">
        <v>63</v>
      </c>
      <c r="N22" s="109"/>
      <c r="O22" s="98" t="s">
        <v>61</v>
      </c>
      <c r="P22" s="74" t="s">
        <v>62</v>
      </c>
      <c r="Q22" s="75" t="s">
        <v>63</v>
      </c>
      <c r="R22" s="20"/>
      <c r="S22" s="74" t="s">
        <v>91</v>
      </c>
      <c r="T22" s="102" t="s">
        <v>63</v>
      </c>
      <c r="W22" s="98" t="s">
        <v>61</v>
      </c>
      <c r="X22" s="74" t="s">
        <v>91</v>
      </c>
      <c r="Y22" s="102" t="s">
        <v>63</v>
      </c>
      <c r="AD22" s="98" t="s">
        <v>61</v>
      </c>
      <c r="AE22" s="99" t="s">
        <v>91</v>
      </c>
      <c r="AF22" s="100" t="s">
        <v>63</v>
      </c>
      <c r="AK22" s="98" t="s">
        <v>61</v>
      </c>
      <c r="AL22" s="99" t="s">
        <v>91</v>
      </c>
      <c r="AM22" s="100" t="s">
        <v>63</v>
      </c>
      <c r="AP22" s="98" t="s">
        <v>61</v>
      </c>
      <c r="AQ22" s="123" t="s">
        <v>62</v>
      </c>
      <c r="AR22" s="124" t="s">
        <v>63</v>
      </c>
      <c r="AU22" s="123" t="s">
        <v>61</v>
      </c>
      <c r="AV22" s="123" t="s">
        <v>62</v>
      </c>
      <c r="AW22" s="124" t="s">
        <v>63</v>
      </c>
      <c r="AZ22" s="98" t="s">
        <v>61</v>
      </c>
      <c r="BA22" s="121" t="s">
        <v>62</v>
      </c>
      <c r="BB22" s="122" t="s">
        <v>63</v>
      </c>
      <c r="BE22" s="98" t="s">
        <v>61</v>
      </c>
      <c r="BF22" s="121" t="s">
        <v>62</v>
      </c>
      <c r="BG22" s="122" t="s">
        <v>63</v>
      </c>
      <c r="BI22" s="98" t="s">
        <v>61</v>
      </c>
      <c r="BJ22" s="121" t="s">
        <v>62</v>
      </c>
      <c r="BK22" s="122" t="s">
        <v>63</v>
      </c>
    </row>
    <row r="23" spans="1:63" ht="68.25" customHeight="1" thickBot="1" x14ac:dyDescent="0.25">
      <c r="A23" s="9"/>
      <c r="B23" s="10"/>
      <c r="C23" s="10"/>
      <c r="D23" s="19"/>
      <c r="E23" s="320"/>
      <c r="F23" s="61" t="s">
        <v>85</v>
      </c>
      <c r="G23" s="111">
        <f>AVERAGE(G3:G21)</f>
        <v>624.57894736842104</v>
      </c>
      <c r="H23" s="103">
        <f>AVERAGE(H3:H21)</f>
        <v>20.819298245614036</v>
      </c>
      <c r="I23" s="66">
        <f>AVERAGE(I3:I21)</f>
        <v>1.7111751982696466</v>
      </c>
      <c r="J23" s="117" t="s">
        <v>83</v>
      </c>
      <c r="K23" s="111">
        <f>AVERAGE(K3:K21)</f>
        <v>391.36842105263156</v>
      </c>
      <c r="L23" s="103">
        <f>AVERAGE(L3:L21)</f>
        <v>13.045614035087718</v>
      </c>
      <c r="M23" s="66">
        <f>AVERAGE(M3:M21)</f>
        <v>1.0722422494592645</v>
      </c>
      <c r="N23" s="117" t="s">
        <v>138</v>
      </c>
      <c r="O23" s="111">
        <f>AVERAGE(O3:O21)</f>
        <v>174.84210526315789</v>
      </c>
      <c r="P23" s="103">
        <f>AVERAGE(P3:P21)</f>
        <v>5.8280701754385955</v>
      </c>
      <c r="Q23" s="66">
        <f>AVERAGE(Q3:Q21)</f>
        <v>0.47901946647440513</v>
      </c>
      <c r="R23" s="222" t="s">
        <v>139</v>
      </c>
      <c r="S23" s="103">
        <f>AVERAGE(S3:S21)</f>
        <v>39.692982456140349</v>
      </c>
      <c r="T23" s="66">
        <f>AVERAGE(T3:T21)</f>
        <v>3.2624369142033163</v>
      </c>
      <c r="U23" s="310" t="s">
        <v>114</v>
      </c>
      <c r="V23" s="311"/>
      <c r="W23" s="111">
        <f>AVERAGE(W3:W21)</f>
        <v>44</v>
      </c>
      <c r="X23" s="103">
        <f>AVERAGE(X3:X21)</f>
        <v>1.4666666666666666</v>
      </c>
      <c r="Y23" s="66">
        <f>AVERAGE(Y3:Y21)</f>
        <v>0.12054794520547946</v>
      </c>
      <c r="Z23" s="26"/>
      <c r="AA23" s="26"/>
      <c r="AB23" s="310" t="s">
        <v>72</v>
      </c>
      <c r="AC23" s="311"/>
      <c r="AD23" s="119">
        <f>AVERAGE(AD3:AD21)</f>
        <v>59</v>
      </c>
      <c r="AE23" s="68">
        <f>AVERAGE(AE3:AE21)</f>
        <v>1.9666666666666668</v>
      </c>
      <c r="AF23" s="66">
        <f>AVERAGE(AF3:AF21)</f>
        <v>0.16164383561643836</v>
      </c>
      <c r="AG23" s="26"/>
      <c r="AH23" s="26"/>
      <c r="AI23" s="310" t="s">
        <v>73</v>
      </c>
      <c r="AJ23" s="311"/>
      <c r="AK23" s="119">
        <f>AVERAGE(AK3:AK21)</f>
        <v>250.29411764705881</v>
      </c>
      <c r="AL23" s="68">
        <f>AVERAGE(AL3:AL21)</f>
        <v>8.3431372549019613</v>
      </c>
      <c r="AM23" s="66">
        <f>AVERAGE(AM3:AM21)</f>
        <v>0.68573730862207893</v>
      </c>
      <c r="AN23" s="310" t="s">
        <v>75</v>
      </c>
      <c r="AO23" s="311"/>
      <c r="AP23" s="119">
        <f>AVERAGE(AP3:AP21)</f>
        <v>1130.1052631578948</v>
      </c>
      <c r="AQ23" s="68">
        <f>AVERAGE(AQ3:AQ21)</f>
        <v>37.670175438596495</v>
      </c>
      <c r="AR23" s="66">
        <f>AVERAGE(AR3:AR21)</f>
        <v>3.096178803172315</v>
      </c>
      <c r="AS23" s="317" t="s">
        <v>77</v>
      </c>
      <c r="AT23" s="318"/>
      <c r="AU23" s="68">
        <f>AVERAGE(AU3:AU21)</f>
        <v>571.28571428571433</v>
      </c>
      <c r="AV23" s="103">
        <f>AVERAGE(AV3:AV21)</f>
        <v>19.042857142857141</v>
      </c>
      <c r="AW23" s="66">
        <f>AVERAGE(AW3:AW21)</f>
        <v>1.5651663405088065</v>
      </c>
      <c r="AX23" s="319" t="s">
        <v>79</v>
      </c>
      <c r="AY23" s="311"/>
      <c r="AZ23" s="119">
        <f>AVERAGE(AZ3:AZ21)</f>
        <v>1459</v>
      </c>
      <c r="BA23" s="68">
        <f>AVERAGE(BA3:BA21)</f>
        <v>48.633333333333333</v>
      </c>
      <c r="BB23" s="125">
        <f>AVERAGE(BB3:BB21)</f>
        <v>3.9972602739726026</v>
      </c>
      <c r="BC23" s="310" t="s">
        <v>81</v>
      </c>
      <c r="BD23" s="311"/>
      <c r="BE23" s="119">
        <f>AVERAGE(BE3:BE21)</f>
        <v>2208.7142857142858</v>
      </c>
      <c r="BF23" s="68">
        <f>AVERAGE(BF3:BF21)</f>
        <v>73.623809523809527</v>
      </c>
      <c r="BG23" s="66">
        <f>AVERAGE(BG3:BG21)</f>
        <v>6.0512720156555773</v>
      </c>
      <c r="BH23" s="132" t="s">
        <v>140</v>
      </c>
      <c r="BI23" s="119">
        <f>AVERAGE(BI3:BI21)</f>
        <v>1559.1578947368421</v>
      </c>
      <c r="BJ23" s="68">
        <f>AVERAGE(BJ3:BJ21)</f>
        <v>51.971929824561393</v>
      </c>
      <c r="BK23" s="66">
        <f>AVERAGE(BK3:BK21)</f>
        <v>4.2716654650324433</v>
      </c>
    </row>
    <row r="24" spans="1:63" ht="68.25" customHeight="1" thickBot="1" x14ac:dyDescent="0.25">
      <c r="A24" s="9"/>
      <c r="B24" s="10"/>
      <c r="C24" s="21"/>
      <c r="D24" s="19"/>
      <c r="E24" s="320"/>
      <c r="F24" s="114" t="s">
        <v>84</v>
      </c>
      <c r="G24" s="112">
        <f>MEDIAN(G3:G21)</f>
        <v>602</v>
      </c>
      <c r="H24" s="73">
        <f>MEDIAN(H3:H21)</f>
        <v>20.066666666666666</v>
      </c>
      <c r="I24" s="104">
        <f>MEDIAN(I3:I21)</f>
        <v>1.6493150684931508</v>
      </c>
      <c r="J24" s="118" t="s">
        <v>86</v>
      </c>
      <c r="K24" s="112">
        <f>MEDIAN(K3:K21)</f>
        <v>350</v>
      </c>
      <c r="L24" s="73">
        <f>MEDIAN(L3:L21)</f>
        <v>11.666666666666666</v>
      </c>
      <c r="M24" s="104">
        <f>MEDIAN(M3:M21)</f>
        <v>0.95890410958904104</v>
      </c>
      <c r="N24" s="118" t="s">
        <v>87</v>
      </c>
      <c r="O24" s="112">
        <f>MEDIAN(O3:O21)</f>
        <v>139</v>
      </c>
      <c r="P24" s="73">
        <f>MEDIAN(P3:P21)</f>
        <v>4.6333333333333337</v>
      </c>
      <c r="Q24" s="104">
        <f>MEDIAN(Q3:Q21)</f>
        <v>0.38082191780821917</v>
      </c>
      <c r="R24" s="106" t="s">
        <v>88</v>
      </c>
      <c r="S24" s="73">
        <f>MEDIAN(S3:S21)</f>
        <v>35.56666666666667</v>
      </c>
      <c r="T24" s="104">
        <f>MEDIAN(T3:T21)</f>
        <v>2.9232876712328766</v>
      </c>
      <c r="U24" s="299" t="s">
        <v>115</v>
      </c>
      <c r="V24" s="300"/>
      <c r="W24" s="112">
        <f>MEDIAN(W3:W21)</f>
        <v>44</v>
      </c>
      <c r="X24" s="73">
        <f>MEDIAN(X3:X21)</f>
        <v>1.4666666666666666</v>
      </c>
      <c r="Y24" s="104">
        <f>MEDIAN(Y3:Y21)</f>
        <v>0.12054794520547946</v>
      </c>
      <c r="Z24" s="27"/>
      <c r="AA24" s="27"/>
      <c r="AB24" s="312" t="s">
        <v>71</v>
      </c>
      <c r="AC24" s="304"/>
      <c r="AD24" s="119">
        <f>MEDIAN(AD3:AD21)</f>
        <v>59</v>
      </c>
      <c r="AE24" s="120">
        <f>MEDIAN(AE3:AE21)</f>
        <v>1.9666666666666668</v>
      </c>
      <c r="AF24" s="104">
        <f>MEDIAN(AF3:AF21)</f>
        <v>0.16164383561643836</v>
      </c>
      <c r="AG24" s="27"/>
      <c r="AH24" s="27"/>
      <c r="AI24" s="299" t="s">
        <v>74</v>
      </c>
      <c r="AJ24" s="300"/>
      <c r="AK24" s="119">
        <f>MEDIAN(AK3:AK21)</f>
        <v>150</v>
      </c>
      <c r="AL24" s="120">
        <f>MEDIAN(AL3:AL21)</f>
        <v>5</v>
      </c>
      <c r="AM24" s="104">
        <f>MEDIAN(AM3:AM21)</f>
        <v>0.41095890410958902</v>
      </c>
      <c r="AN24" s="312" t="s">
        <v>76</v>
      </c>
      <c r="AO24" s="304"/>
      <c r="AP24" s="119">
        <f>MEDIAN(AP3:AP21)</f>
        <v>960</v>
      </c>
      <c r="AQ24" s="120">
        <f>MEDIAN(AQ3:AQ21)</f>
        <v>32</v>
      </c>
      <c r="AR24" s="104">
        <f>MEDIAN(AR3:AR21)</f>
        <v>2.6301369863013697</v>
      </c>
      <c r="AS24" s="314" t="s">
        <v>78</v>
      </c>
      <c r="AT24" s="315"/>
      <c r="AU24" s="120">
        <f>MEDIAN(AU3:AU21)</f>
        <v>324</v>
      </c>
      <c r="AV24" s="73">
        <f>MEDIAN(AV3:AV21)</f>
        <v>10.8</v>
      </c>
      <c r="AW24" s="104">
        <f>MEDIAN(AW3:AW21)</f>
        <v>0.88767123287671235</v>
      </c>
      <c r="AX24" s="303" t="s">
        <v>80</v>
      </c>
      <c r="AY24" s="304"/>
      <c r="AZ24" s="127">
        <f>MEDIAN(AZ3:AZ21)</f>
        <v>1000</v>
      </c>
      <c r="BA24" s="120">
        <f>MEDIAN(BA3:BA21)</f>
        <v>33.333333333333336</v>
      </c>
      <c r="BB24" s="101">
        <f>MEDIAN(BB3:BB21)</f>
        <v>2.7397260273972601</v>
      </c>
      <c r="BC24" s="312" t="s">
        <v>82</v>
      </c>
      <c r="BD24" s="304"/>
      <c r="BE24" s="128">
        <f>MEDIAN(BE3:BE21)</f>
        <v>2485</v>
      </c>
      <c r="BF24" s="130">
        <f>MEDIAN(BF3:BF21)</f>
        <v>82.833333333333329</v>
      </c>
      <c r="BG24" s="131">
        <f>MEDIAN(BG3:BG21)</f>
        <v>6.8082191780821919</v>
      </c>
      <c r="BH24" s="133" t="s">
        <v>103</v>
      </c>
      <c r="BI24" s="128">
        <f>MEDIAN(BI3:BI21)</f>
        <v>1478</v>
      </c>
      <c r="BJ24" s="130">
        <f>MEDIAN(BJ3:BJ21)</f>
        <v>49.266666666666666</v>
      </c>
      <c r="BK24" s="131">
        <f>MEDIAN(BK3:BK21)</f>
        <v>4.0493150684931507</v>
      </c>
    </row>
    <row r="25" spans="1:63" ht="67.5" customHeight="1" thickBot="1" x14ac:dyDescent="0.25">
      <c r="A25" s="1"/>
      <c r="D25" s="18"/>
      <c r="F25" s="115" t="s">
        <v>100</v>
      </c>
      <c r="G25" s="112">
        <f>_xlfn.PERCENTILE.EXC(G3:G21,0.25)</f>
        <v>401</v>
      </c>
      <c r="H25" s="73">
        <f>_xlfn.PERCENTILE.EXC(H3:H21,0.25)</f>
        <v>13.366666666666667</v>
      </c>
      <c r="I25" s="104">
        <f>_xlfn.PERCENTILE.EXC(I3:I21,0.25)</f>
        <v>1.0986301369863014</v>
      </c>
      <c r="J25" s="115" t="s">
        <v>100</v>
      </c>
      <c r="K25" s="112">
        <f>_xlfn.PERCENTILE.EXC(K3:K21,0.25)</f>
        <v>224</v>
      </c>
      <c r="L25" s="73">
        <f>_xlfn.PERCENTILE.EXC(L3:L21,0.25)</f>
        <v>7.4666666666666668</v>
      </c>
      <c r="M25" s="104">
        <f>_xlfn.PERCENTILE.EXC(M3:M21,0.25)</f>
        <v>0.61369863013698633</v>
      </c>
      <c r="N25" s="115" t="s">
        <v>100</v>
      </c>
      <c r="O25" s="112">
        <f>_xlfn.PERCENTILE.EXC(O3:O21,0.25)</f>
        <v>63</v>
      </c>
      <c r="P25" s="73">
        <f>_xlfn.PERCENTILE.EXC(P3:P21,0.25)</f>
        <v>2.1</v>
      </c>
      <c r="Q25" s="104">
        <f>_xlfn.PERCENTILE.EXC(Q3:Q21,0.25)</f>
        <v>0.17260273972602741</v>
      </c>
      <c r="R25" s="107" t="s">
        <v>100</v>
      </c>
      <c r="S25" s="73">
        <f>_xlfn.PERCENTILE.EXC(S3:S21,0.25)</f>
        <v>28.433333333333334</v>
      </c>
      <c r="T25" s="104">
        <f>_xlfn.PERCENTILE.EXC(T3:T21,0.25)</f>
        <v>2.3369863013698629</v>
      </c>
      <c r="U25" s="301" t="s">
        <v>100</v>
      </c>
      <c r="V25" s="302"/>
      <c r="W25" s="112" t="s">
        <v>13</v>
      </c>
      <c r="X25" s="73" t="s">
        <v>13</v>
      </c>
      <c r="Y25" s="104" t="s">
        <v>13</v>
      </c>
      <c r="Z25" s="27"/>
      <c r="AA25" s="27"/>
      <c r="AB25" s="313" t="s">
        <v>100</v>
      </c>
      <c r="AC25" s="306"/>
      <c r="AD25" s="119" t="s">
        <v>13</v>
      </c>
      <c r="AE25" s="120" t="s">
        <v>13</v>
      </c>
      <c r="AF25" s="104" t="s">
        <v>13</v>
      </c>
      <c r="AG25" s="27"/>
      <c r="AH25" s="27"/>
      <c r="AI25" s="301" t="s">
        <v>100</v>
      </c>
      <c r="AJ25" s="302"/>
      <c r="AK25" s="119">
        <f>_xlfn.PERCENTILE.EXC(AK3:AK21,0.25)</f>
        <v>77</v>
      </c>
      <c r="AL25" s="120">
        <f>_xlfn.PERCENTILE.EXC(AL3:AL21,0.25)</f>
        <v>2.5666666666666664</v>
      </c>
      <c r="AM25" s="104">
        <f>_xlfn.PERCENTILE.EXC(AM3:AM21,0.25)</f>
        <v>0.21095890410958903</v>
      </c>
      <c r="AN25" s="313" t="s">
        <v>100</v>
      </c>
      <c r="AO25" s="306"/>
      <c r="AP25" s="119">
        <f>_xlfn.PERCENTILE.EXC(AP3:AP21,0.25)</f>
        <v>778</v>
      </c>
      <c r="AQ25" s="120">
        <f>_xlfn.PERCENTILE.EXC(AQ3:AQ21,0.25)</f>
        <v>25.933333333333334</v>
      </c>
      <c r="AR25" s="104">
        <f>_xlfn.PERCENTILE.EXC(AR3:AR21,0.25)</f>
        <v>2.1315068493150684</v>
      </c>
      <c r="AS25" s="308" t="s">
        <v>100</v>
      </c>
      <c r="AT25" s="309"/>
      <c r="AU25" s="120">
        <f>_xlfn.PERCENTILE.EXC(AU3:AU21,0.25)</f>
        <v>29</v>
      </c>
      <c r="AV25" s="73">
        <f>_xlfn.PERCENTILE.EXC(AV3:AV21,0.25)</f>
        <v>0.96666666666666667</v>
      </c>
      <c r="AW25" s="104">
        <f>_xlfn.PERCENTILE.EXC(AW3:AW21,0.25)</f>
        <v>7.9452054794520555E-2</v>
      </c>
      <c r="AX25" s="305" t="s">
        <v>100</v>
      </c>
      <c r="AY25" s="306"/>
      <c r="AZ25" s="119">
        <f>_xlfn.PERCENTILE.EXC(AZ3:AZ21,0.25)</f>
        <v>615</v>
      </c>
      <c r="BA25" s="120">
        <f>_xlfn.PERCENTILE.EXC(BA3:BA21,0.25)</f>
        <v>20.5</v>
      </c>
      <c r="BB25" s="101">
        <f>_xlfn.PERCENTILE.EXC(BB3:BB21,0.25)</f>
        <v>1.6849315068493151</v>
      </c>
      <c r="BC25" s="313" t="s">
        <v>100</v>
      </c>
      <c r="BD25" s="306"/>
      <c r="BE25" s="119">
        <f>_xlfn.PERCENTILE.EXC(BE3:BE21,0.25)</f>
        <v>1193</v>
      </c>
      <c r="BF25" s="120">
        <f>_xlfn.PERCENTILE.EXC(BF3:BF21,0.25)</f>
        <v>39.766666666666666</v>
      </c>
      <c r="BG25" s="104">
        <f>_xlfn.PERCENTILE.EXC(BG3:BG21,0.25)</f>
        <v>3.2684931506849315</v>
      </c>
      <c r="BH25" s="115" t="s">
        <v>100</v>
      </c>
      <c r="BI25" s="119">
        <f>_xlfn.PERCENTILE.EXC(BI3:BI21,0.25)</f>
        <v>856</v>
      </c>
      <c r="BJ25" s="120">
        <f>_xlfn.PERCENTILE.EXC(BJ3:BJ21,0.25)</f>
        <v>28.533333333333335</v>
      </c>
      <c r="BK25" s="104">
        <f>_xlfn.PERCENTILE.EXC(BK3:BK21,0.25)</f>
        <v>2.3452054794520549</v>
      </c>
    </row>
    <row r="26" spans="1:63" ht="67.5" customHeight="1" thickBot="1" x14ac:dyDescent="0.25">
      <c r="A26" s="1"/>
      <c r="D26" s="18"/>
      <c r="F26" s="116" t="s">
        <v>101</v>
      </c>
      <c r="G26" s="113">
        <f>_xlfn.PERCENTILE.EXC(G3:G21,0.75)</f>
        <v>906</v>
      </c>
      <c r="H26" s="105">
        <f>_xlfn.PERCENTILE.EXC(H3:H21,0.75)</f>
        <v>30.2</v>
      </c>
      <c r="I26" s="67">
        <f>_xlfn.PERCENTILE.EXC(I3:I21,0.75)</f>
        <v>2.4821917808219176</v>
      </c>
      <c r="J26" s="116" t="s">
        <v>101</v>
      </c>
      <c r="K26" s="113">
        <f>_xlfn.PERCENTILE.EXC(K3:K21,0.75)</f>
        <v>556</v>
      </c>
      <c r="L26" s="105">
        <f>_xlfn.PERCENTILE.EXC(L3:L21,0.75)</f>
        <v>18.533333333333335</v>
      </c>
      <c r="M26" s="67">
        <f>_xlfn.PERCENTILE.EXC(M3:M21,0.75)</f>
        <v>1.5232876712328767</v>
      </c>
      <c r="N26" s="116" t="s">
        <v>101</v>
      </c>
      <c r="O26" s="113">
        <f>_xlfn.PERCENTILE.EXC(O3:O21,0.75)</f>
        <v>214</v>
      </c>
      <c r="P26" s="105">
        <f>_xlfn.PERCENTILE.EXC(P3:P21,0.75)</f>
        <v>7.1333333333333337</v>
      </c>
      <c r="Q26" s="67">
        <f>_xlfn.PERCENTILE.EXC(Q3:Q21,0.75)</f>
        <v>0.58630136986301373</v>
      </c>
      <c r="R26" s="108" t="s">
        <v>101</v>
      </c>
      <c r="S26" s="105">
        <f>_xlfn.PERCENTILE.EXC(S3:S21,0.75)</f>
        <v>49.266666666666666</v>
      </c>
      <c r="T26" s="67">
        <f>_xlfn.PERCENTILE.EXC(T3:T21,0.75)</f>
        <v>4.0493150684931507</v>
      </c>
      <c r="U26" s="297" t="s">
        <v>101</v>
      </c>
      <c r="V26" s="298"/>
      <c r="W26" s="113" t="s">
        <v>13</v>
      </c>
      <c r="X26" s="105" t="s">
        <v>13</v>
      </c>
      <c r="Y26" s="67" t="s">
        <v>13</v>
      </c>
      <c r="Z26" s="19"/>
      <c r="AA26" s="19"/>
      <c r="AB26" s="292" t="s">
        <v>101</v>
      </c>
      <c r="AC26" s="293"/>
      <c r="AD26" s="119" t="s">
        <v>13</v>
      </c>
      <c r="AE26" s="69" t="s">
        <v>13</v>
      </c>
      <c r="AF26" s="67" t="s">
        <v>13</v>
      </c>
      <c r="AG26" s="19"/>
      <c r="AH26" s="19"/>
      <c r="AI26" s="297" t="s">
        <v>101</v>
      </c>
      <c r="AJ26" s="298"/>
      <c r="AK26" s="119">
        <f>_xlfn.PERCENTILE.EXC(AK3:AK21,0.75)</f>
        <v>365.5</v>
      </c>
      <c r="AL26" s="69">
        <f>_xlfn.PERCENTILE.EXC(AL3:AL21,0.75)</f>
        <v>12.183333333333334</v>
      </c>
      <c r="AM26" s="67">
        <f>_xlfn.PERCENTILE.EXC(AM3:AM21,0.75)</f>
        <v>1.0013698630136987</v>
      </c>
      <c r="AN26" s="292" t="s">
        <v>101</v>
      </c>
      <c r="AO26" s="293"/>
      <c r="AP26" s="119">
        <f>_xlfn.PERCENTILE.EXC(AP3:AP21,0.75)</f>
        <v>1433</v>
      </c>
      <c r="AQ26" s="69">
        <f>_xlfn.PERCENTILE.EXC(AQ3:AQ21,0.75)</f>
        <v>47.766666666666666</v>
      </c>
      <c r="AR26" s="67">
        <f>_xlfn.PERCENTILE.EXC(AR3:AR21,0.75)</f>
        <v>3.9260273972602739</v>
      </c>
      <c r="AS26" s="308" t="s">
        <v>101</v>
      </c>
      <c r="AT26" s="309"/>
      <c r="AU26" s="69">
        <f>_xlfn.PERCENTILE.EXC(AU3:AU21,0.75)</f>
        <v>1010</v>
      </c>
      <c r="AV26" s="105">
        <f>_xlfn.PERCENTILE.EXC(AV3:AV21,0.75)</f>
        <v>33.666666666666664</v>
      </c>
      <c r="AW26" s="67">
        <f>_xlfn.PERCENTILE.EXC(AW3:AW21,0.75)</f>
        <v>2.7671232876712328</v>
      </c>
      <c r="AX26" s="307" t="s">
        <v>101</v>
      </c>
      <c r="AY26" s="293"/>
      <c r="AZ26" s="119">
        <f>_xlfn.PERCENTILE.EXC(AZ3:AZ21,0.75)</f>
        <v>2325</v>
      </c>
      <c r="BA26" s="69">
        <f>_xlfn.PERCENTILE.EXC(BA3:BA21,0.75)</f>
        <v>77.5</v>
      </c>
      <c r="BB26" s="126">
        <f>_xlfn.PERCENTILE.EXC(BB3:BB21,0.75)</f>
        <v>6.3698630136986303</v>
      </c>
      <c r="BC26" s="292" t="s">
        <v>101</v>
      </c>
      <c r="BD26" s="293"/>
      <c r="BE26" s="119">
        <f>_xlfn.PERCENTILE.EXC(BE3:BE21,0.75)</f>
        <v>3091</v>
      </c>
      <c r="BF26" s="69">
        <f>_xlfn.PERCENTILE.EXC(BF3:BF21,0.75)</f>
        <v>103.03333333333333</v>
      </c>
      <c r="BG26" s="67">
        <f>_xlfn.PERCENTILE.EXC(BG3:BG21,0.75)</f>
        <v>8.4684931506849317</v>
      </c>
      <c r="BH26" s="116" t="s">
        <v>101</v>
      </c>
      <c r="BI26" s="119">
        <f>_xlfn.PERCENTILE.EXC(BI3:BI21,0.75)</f>
        <v>2170</v>
      </c>
      <c r="BJ26" s="69">
        <f>_xlfn.PERCENTILE.EXC(BJ3:BJ21,0.75)</f>
        <v>72.333333333333329</v>
      </c>
      <c r="BK26" s="67">
        <f>_xlfn.PERCENTILE.EXC(BK3:BK21,0.75)</f>
        <v>5.9452054794520546</v>
      </c>
    </row>
    <row r="27" spans="1:63" ht="63.75" customHeight="1" x14ac:dyDescent="0.2">
      <c r="A27" s="1"/>
      <c r="D27" s="24"/>
      <c r="E27" s="24"/>
      <c r="F27" s="18"/>
      <c r="G27" s="18"/>
      <c r="H27" s="18"/>
      <c r="I27" s="70"/>
      <c r="J27" s="20"/>
      <c r="K27" s="20"/>
      <c r="L27" s="20"/>
      <c r="M27" s="20"/>
      <c r="N27" s="20"/>
      <c r="O27" s="20"/>
      <c r="P27" s="20"/>
      <c r="Q27" s="20"/>
      <c r="R27" s="19"/>
      <c r="S27" s="19"/>
      <c r="T27" s="19"/>
      <c r="Z27" s="22"/>
      <c r="AA27" s="22"/>
    </row>
    <row r="28" spans="1:63" ht="21.75" customHeight="1" x14ac:dyDescent="0.2">
      <c r="A28" s="1"/>
      <c r="D28" s="24"/>
      <c r="E28" s="24"/>
      <c r="F28" s="25"/>
      <c r="G28" s="25"/>
      <c r="H28" s="25"/>
      <c r="I28" s="25"/>
      <c r="J28" s="20"/>
      <c r="K28" s="20"/>
      <c r="L28" s="20"/>
      <c r="M28" s="20"/>
      <c r="N28" s="20"/>
      <c r="O28" s="20"/>
      <c r="P28" s="20"/>
      <c r="Q28" s="20"/>
      <c r="R28" s="19"/>
      <c r="S28" s="19"/>
      <c r="T28" s="19"/>
      <c r="Z28" s="23"/>
      <c r="AA28" s="23"/>
    </row>
    <row r="29" spans="1:63" ht="20.25" customHeight="1" x14ac:dyDescent="0.2">
      <c r="D29" s="21"/>
      <c r="E29" s="21"/>
      <c r="F29" s="24"/>
      <c r="G29" s="24"/>
      <c r="H29" s="24"/>
      <c r="I29" s="24"/>
      <c r="J29" s="21"/>
      <c r="K29" s="21"/>
      <c r="L29" s="21"/>
      <c r="M29" s="21"/>
      <c r="N29" s="21"/>
      <c r="O29" s="21"/>
      <c r="P29" s="21"/>
      <c r="Q29" s="21"/>
      <c r="Z29" s="10"/>
      <c r="AA29" s="10"/>
    </row>
    <row r="30" spans="1:63" x14ac:dyDescent="0.2">
      <c r="D30" s="21"/>
      <c r="E30" s="21"/>
      <c r="Z30" s="10"/>
      <c r="AA30" s="10"/>
    </row>
  </sheetData>
  <mergeCells count="42">
    <mergeCell ref="E23:E24"/>
    <mergeCell ref="U1:Y1"/>
    <mergeCell ref="E1:T1"/>
    <mergeCell ref="A1:A2"/>
    <mergeCell ref="B1:B2"/>
    <mergeCell ref="C1:C2"/>
    <mergeCell ref="D1:D2"/>
    <mergeCell ref="BH1:BK1"/>
    <mergeCell ref="BC23:BD23"/>
    <mergeCell ref="AN23:AO23"/>
    <mergeCell ref="AS23:AT23"/>
    <mergeCell ref="AX23:AY23"/>
    <mergeCell ref="BC24:BD24"/>
    <mergeCell ref="BC25:BD25"/>
    <mergeCell ref="U24:V24"/>
    <mergeCell ref="U25:V25"/>
    <mergeCell ref="Z1:AF1"/>
    <mergeCell ref="AG1:AM1"/>
    <mergeCell ref="AS1:AW1"/>
    <mergeCell ref="AN1:AR1"/>
    <mergeCell ref="AN24:AO24"/>
    <mergeCell ref="AN25:AO25"/>
    <mergeCell ref="AB24:AC24"/>
    <mergeCell ref="AB25:AC25"/>
    <mergeCell ref="AS24:AT24"/>
    <mergeCell ref="U23:V23"/>
    <mergeCell ref="AN26:AO26"/>
    <mergeCell ref="AX1:BB1"/>
    <mergeCell ref="BC1:BG1"/>
    <mergeCell ref="U26:V26"/>
    <mergeCell ref="AB26:AC26"/>
    <mergeCell ref="AI24:AJ24"/>
    <mergeCell ref="AI25:AJ25"/>
    <mergeCell ref="AI26:AJ26"/>
    <mergeCell ref="BC26:BD26"/>
    <mergeCell ref="AX24:AY24"/>
    <mergeCell ref="AX25:AY25"/>
    <mergeCell ref="AX26:AY26"/>
    <mergeCell ref="AS26:AT26"/>
    <mergeCell ref="AS25:AT25"/>
    <mergeCell ref="AB23:AC23"/>
    <mergeCell ref="AI23:AJ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6"/>
  <sheetViews>
    <sheetView topLeftCell="A5" zoomScale="70" zoomScaleNormal="70" workbookViewId="0">
      <selection activeCell="B9" sqref="B9"/>
    </sheetView>
  </sheetViews>
  <sheetFormatPr defaultRowHeight="15" x14ac:dyDescent="0.2"/>
  <cols>
    <col min="1" max="1" width="25" customWidth="1"/>
    <col min="2" max="2" width="16" customWidth="1"/>
    <col min="3" max="3" width="48.88671875" customWidth="1"/>
    <col min="4" max="6" width="16" customWidth="1"/>
    <col min="7" max="7" width="16" hidden="1" customWidth="1"/>
    <col min="8" max="10" width="16" customWidth="1"/>
    <col min="11" max="11" width="16" hidden="1" customWidth="1"/>
    <col min="12" max="22" width="16" customWidth="1"/>
    <col min="23" max="23" width="16" hidden="1" customWidth="1"/>
    <col min="24" max="29" width="16" customWidth="1"/>
    <col min="30" max="30" width="16" hidden="1" customWidth="1"/>
    <col min="31" max="36" width="16" customWidth="1"/>
    <col min="37" max="37" width="16" hidden="1" customWidth="1"/>
    <col min="38" max="41" width="16" customWidth="1"/>
    <col min="42" max="42" width="16" hidden="1" customWidth="1"/>
    <col min="43" max="46" width="16" customWidth="1"/>
    <col min="47" max="47" width="16" hidden="1" customWidth="1"/>
    <col min="48" max="51" width="16" customWidth="1"/>
    <col min="52" max="52" width="16" hidden="1" customWidth="1"/>
    <col min="53" max="56" width="16" customWidth="1"/>
    <col min="57" max="57" width="16" hidden="1" customWidth="1"/>
    <col min="58" max="60" width="16" customWidth="1"/>
    <col min="61" max="61" width="16" hidden="1" customWidth="1"/>
    <col min="62" max="63" width="16" customWidth="1"/>
  </cols>
  <sheetData>
    <row r="1" spans="1:65" ht="46.5" customHeight="1" x14ac:dyDescent="0.2">
      <c r="A1" s="329" t="s">
        <v>141</v>
      </c>
      <c r="B1" s="329" t="s">
        <v>0</v>
      </c>
      <c r="C1" s="329" t="s">
        <v>1</v>
      </c>
      <c r="D1" s="329" t="s">
        <v>2</v>
      </c>
      <c r="E1" s="331" t="s">
        <v>129</v>
      </c>
      <c r="F1" s="332"/>
      <c r="G1" s="332"/>
      <c r="H1" s="332"/>
      <c r="I1" s="332"/>
      <c r="J1" s="332"/>
      <c r="K1" s="332"/>
      <c r="L1" s="332"/>
      <c r="M1" s="332"/>
      <c r="N1" s="332"/>
      <c r="O1" s="332"/>
      <c r="P1" s="332"/>
      <c r="Q1" s="332"/>
      <c r="R1" s="332"/>
      <c r="S1" s="332"/>
      <c r="T1" s="333"/>
      <c r="U1" s="321" t="s">
        <v>120</v>
      </c>
      <c r="V1" s="322"/>
      <c r="W1" s="322"/>
      <c r="X1" s="322"/>
      <c r="Y1" s="323"/>
      <c r="Z1" s="294" t="s">
        <v>127</v>
      </c>
      <c r="AA1" s="295"/>
      <c r="AB1" s="295"/>
      <c r="AC1" s="295"/>
      <c r="AD1" s="295"/>
      <c r="AE1" s="295"/>
      <c r="AF1" s="296"/>
      <c r="AG1" s="294" t="s">
        <v>126</v>
      </c>
      <c r="AH1" s="295"/>
      <c r="AI1" s="295"/>
      <c r="AJ1" s="295"/>
      <c r="AK1" s="295"/>
      <c r="AL1" s="295"/>
      <c r="AM1" s="296"/>
      <c r="AN1" s="294" t="s">
        <v>125</v>
      </c>
      <c r="AO1" s="295"/>
      <c r="AP1" s="295"/>
      <c r="AQ1" s="295"/>
      <c r="AR1" s="296"/>
      <c r="AS1" s="294" t="s">
        <v>124</v>
      </c>
      <c r="AT1" s="295"/>
      <c r="AU1" s="295"/>
      <c r="AV1" s="295"/>
      <c r="AW1" s="296"/>
      <c r="AX1" s="294" t="s">
        <v>123</v>
      </c>
      <c r="AY1" s="295"/>
      <c r="AZ1" s="295"/>
      <c r="BA1" s="295"/>
      <c r="BB1" s="296"/>
      <c r="BC1" s="294" t="s">
        <v>122</v>
      </c>
      <c r="BD1" s="295"/>
      <c r="BE1" s="295"/>
      <c r="BF1" s="295"/>
      <c r="BG1" s="296"/>
      <c r="BH1" s="316" t="s">
        <v>121</v>
      </c>
      <c r="BI1" s="295"/>
      <c r="BJ1" s="295"/>
      <c r="BK1" s="296"/>
      <c r="BL1" s="78"/>
      <c r="BM1" s="78"/>
    </row>
    <row r="2" spans="1:65" ht="80.25" customHeight="1" thickBot="1" x14ac:dyDescent="0.25">
      <c r="A2" s="330"/>
      <c r="B2" s="330"/>
      <c r="C2" s="330"/>
      <c r="D2" s="330"/>
      <c r="E2" s="219" t="s">
        <v>134</v>
      </c>
      <c r="F2" s="220" t="s">
        <v>135</v>
      </c>
      <c r="G2" s="140" t="s">
        <v>93</v>
      </c>
      <c r="H2" s="140" t="s">
        <v>92</v>
      </c>
      <c r="I2" s="140" t="s">
        <v>116</v>
      </c>
      <c r="J2" s="220" t="s">
        <v>136</v>
      </c>
      <c r="K2" s="140" t="s">
        <v>94</v>
      </c>
      <c r="L2" s="140" t="s">
        <v>95</v>
      </c>
      <c r="M2" s="140" t="s">
        <v>117</v>
      </c>
      <c r="N2" s="220" t="s">
        <v>137</v>
      </c>
      <c r="O2" s="140" t="s">
        <v>96</v>
      </c>
      <c r="P2" s="140" t="s">
        <v>97</v>
      </c>
      <c r="Q2" s="140" t="s">
        <v>118</v>
      </c>
      <c r="R2" s="140" t="s">
        <v>89</v>
      </c>
      <c r="S2" s="140" t="s">
        <v>90</v>
      </c>
      <c r="T2" s="141" t="s">
        <v>66</v>
      </c>
      <c r="U2" s="219" t="s">
        <v>105</v>
      </c>
      <c r="V2" s="220" t="s">
        <v>104</v>
      </c>
      <c r="W2" s="140" t="s">
        <v>130</v>
      </c>
      <c r="X2" s="140" t="s">
        <v>119</v>
      </c>
      <c r="Y2" s="141" t="s">
        <v>131</v>
      </c>
      <c r="Z2" s="219" t="s">
        <v>64</v>
      </c>
      <c r="AA2" s="220" t="s">
        <v>65</v>
      </c>
      <c r="AB2" s="220" t="s">
        <v>128</v>
      </c>
      <c r="AC2" s="220" t="s">
        <v>3</v>
      </c>
      <c r="AD2" s="140" t="s">
        <v>130</v>
      </c>
      <c r="AE2" s="140" t="s">
        <v>119</v>
      </c>
      <c r="AF2" s="141" t="s">
        <v>131</v>
      </c>
      <c r="AG2" s="219" t="s">
        <v>64</v>
      </c>
      <c r="AH2" s="220" t="s">
        <v>65</v>
      </c>
      <c r="AI2" s="220" t="s">
        <v>128</v>
      </c>
      <c r="AJ2" s="220" t="s">
        <v>3</v>
      </c>
      <c r="AK2" s="140" t="s">
        <v>130</v>
      </c>
      <c r="AL2" s="140" t="s">
        <v>119</v>
      </c>
      <c r="AM2" s="141" t="s">
        <v>131</v>
      </c>
      <c r="AN2" s="219" t="s">
        <v>4</v>
      </c>
      <c r="AO2" s="220" t="s">
        <v>5</v>
      </c>
      <c r="AP2" s="140" t="s">
        <v>130</v>
      </c>
      <c r="AQ2" s="140" t="s">
        <v>119</v>
      </c>
      <c r="AR2" s="141" t="s">
        <v>131</v>
      </c>
      <c r="AS2" s="219" t="s">
        <v>133</v>
      </c>
      <c r="AT2" s="220" t="s">
        <v>132</v>
      </c>
      <c r="AU2" s="140" t="s">
        <v>130</v>
      </c>
      <c r="AV2" s="140" t="s">
        <v>119</v>
      </c>
      <c r="AW2" s="141" t="s">
        <v>131</v>
      </c>
      <c r="AX2" s="219" t="s">
        <v>6</v>
      </c>
      <c r="AY2" s="220" t="s">
        <v>7</v>
      </c>
      <c r="AZ2" s="140" t="s">
        <v>130</v>
      </c>
      <c r="BA2" s="140" t="s">
        <v>119</v>
      </c>
      <c r="BB2" s="141" t="s">
        <v>131</v>
      </c>
      <c r="BC2" s="219" t="s">
        <v>8</v>
      </c>
      <c r="BD2" s="220" t="s">
        <v>7</v>
      </c>
      <c r="BE2" s="140" t="s">
        <v>130</v>
      </c>
      <c r="BF2" s="140" t="s">
        <v>119</v>
      </c>
      <c r="BG2" s="141" t="s">
        <v>131</v>
      </c>
      <c r="BH2" s="218" t="s">
        <v>102</v>
      </c>
      <c r="BI2" s="140" t="s">
        <v>130</v>
      </c>
      <c r="BJ2" s="140" t="s">
        <v>119</v>
      </c>
      <c r="BK2" s="141" t="s">
        <v>131</v>
      </c>
      <c r="BL2" s="78"/>
      <c r="BM2" s="78"/>
    </row>
    <row r="3" spans="1:65" ht="91.5" customHeight="1" x14ac:dyDescent="0.2">
      <c r="A3" s="239" t="s">
        <v>15</v>
      </c>
      <c r="B3" s="240" t="s">
        <v>10</v>
      </c>
      <c r="C3" s="239" t="s">
        <v>16</v>
      </c>
      <c r="D3" s="240" t="s">
        <v>17</v>
      </c>
      <c r="E3" s="241">
        <v>40547</v>
      </c>
      <c r="F3" s="242">
        <v>41453</v>
      </c>
      <c r="G3" s="85">
        <f t="shared" ref="G3:G7" si="0">DATEDIF(E3,F3,"d")</f>
        <v>906</v>
      </c>
      <c r="H3" s="85">
        <f t="shared" ref="H3:H7" si="1">G3/30</f>
        <v>30.2</v>
      </c>
      <c r="I3" s="85">
        <f t="shared" ref="I3:I7" si="2">G3/365</f>
        <v>2.4821917808219176</v>
      </c>
      <c r="J3" s="242">
        <v>42125</v>
      </c>
      <c r="K3" s="85">
        <f t="shared" ref="K3:K4" si="3">DATEDIF(F3,J3,"d")</f>
        <v>672</v>
      </c>
      <c r="L3" s="85">
        <f t="shared" ref="L3:L7" si="4">K3/30</f>
        <v>22.4</v>
      </c>
      <c r="M3" s="85">
        <f>K3/365</f>
        <v>1.8410958904109589</v>
      </c>
      <c r="N3" s="242">
        <v>42717</v>
      </c>
      <c r="O3" s="85">
        <f t="shared" ref="O3:O4" si="5">DATEDIF(J3,N3,"d")</f>
        <v>592</v>
      </c>
      <c r="P3" s="85">
        <f t="shared" ref="P3:P7" si="6">O3/30</f>
        <v>19.733333333333334</v>
      </c>
      <c r="Q3" s="85">
        <f t="shared" ref="Q3:Q7" si="7">O3/365</f>
        <v>1.6219178082191781</v>
      </c>
      <c r="R3" s="85">
        <f t="shared" ref="R3:R7" si="8">DATEDIF(E3,N3,"d")</f>
        <v>2170</v>
      </c>
      <c r="S3" s="85">
        <f t="shared" ref="S3:S7" si="9">R3/30</f>
        <v>72.333333333333329</v>
      </c>
      <c r="T3" s="184">
        <f t="shared" ref="T3:T7" si="10">R3/365</f>
        <v>5.9452054794520546</v>
      </c>
      <c r="U3" s="241" t="s">
        <v>13</v>
      </c>
      <c r="V3" s="242" t="s">
        <v>13</v>
      </c>
      <c r="W3" s="88" t="s">
        <v>13</v>
      </c>
      <c r="X3" s="88" t="s">
        <v>13</v>
      </c>
      <c r="Y3" s="184" t="s">
        <v>13</v>
      </c>
      <c r="Z3" s="243" t="s">
        <v>13</v>
      </c>
      <c r="AA3" s="244" t="s">
        <v>13</v>
      </c>
      <c r="AB3" s="242" t="s">
        <v>13</v>
      </c>
      <c r="AC3" s="242" t="s">
        <v>13</v>
      </c>
      <c r="AD3" s="88" t="s">
        <v>13</v>
      </c>
      <c r="AE3" s="88" t="s">
        <v>13</v>
      </c>
      <c r="AF3" s="245" t="s">
        <v>13</v>
      </c>
      <c r="AG3" s="243" t="s">
        <v>13</v>
      </c>
      <c r="AH3" s="244" t="s">
        <v>13</v>
      </c>
      <c r="AI3" s="242">
        <v>42607</v>
      </c>
      <c r="AJ3" s="242">
        <v>42607</v>
      </c>
      <c r="AK3" s="85">
        <v>1</v>
      </c>
      <c r="AL3" s="85">
        <f>AK3/30</f>
        <v>3.3333333333333333E-2</v>
      </c>
      <c r="AM3" s="184">
        <f>AK3/365</f>
        <v>2.7397260273972603E-3</v>
      </c>
      <c r="AN3" s="241">
        <v>40379</v>
      </c>
      <c r="AO3" s="242">
        <v>42661</v>
      </c>
      <c r="AP3" s="85">
        <f t="shared" ref="AP3:AP5" si="11">DATEDIF(AN3,AO3,"d")</f>
        <v>2282</v>
      </c>
      <c r="AQ3" s="85">
        <f t="shared" ref="AQ3:AQ5" si="12">AP3/30</f>
        <v>76.066666666666663</v>
      </c>
      <c r="AR3" s="184">
        <f t="shared" ref="AR3:AR7" si="13">AP3/365</f>
        <v>6.2520547945205482</v>
      </c>
      <c r="AS3" s="246" t="s">
        <v>13</v>
      </c>
      <c r="AT3" s="247" t="s">
        <v>13</v>
      </c>
      <c r="AU3" s="248" t="s">
        <v>13</v>
      </c>
      <c r="AV3" s="85" t="s">
        <v>13</v>
      </c>
      <c r="AW3" s="184" t="s">
        <v>13</v>
      </c>
      <c r="AX3" s="241">
        <v>42318</v>
      </c>
      <c r="AY3" s="242">
        <v>42717</v>
      </c>
      <c r="AZ3" s="88">
        <f t="shared" ref="AZ3:AZ4" si="14">DATEDIF(AX3,AY3,"d")</f>
        <v>399</v>
      </c>
      <c r="BA3" s="85">
        <f t="shared" ref="BA3:BA4" si="15">AZ3/30</f>
        <v>13.3</v>
      </c>
      <c r="BB3" s="184">
        <f t="shared" ref="BB3:BB4" si="16">AZ3/365</f>
        <v>1.0931506849315069</v>
      </c>
      <c r="BC3" s="249">
        <v>39416</v>
      </c>
      <c r="BD3" s="242">
        <v>42886</v>
      </c>
      <c r="BE3" s="88">
        <f>DATEDIF(BC3,BD3,"d")</f>
        <v>3470</v>
      </c>
      <c r="BF3" s="85">
        <f>BE3/30</f>
        <v>115.66666666666667</v>
      </c>
      <c r="BG3" s="184">
        <f>BE3/365</f>
        <v>9.506849315068493</v>
      </c>
      <c r="BH3" s="250">
        <v>42717</v>
      </c>
      <c r="BI3" s="85">
        <f t="shared" ref="BI3:BI7" si="17">DATEDIF(E3,BH3,"d")</f>
        <v>2170</v>
      </c>
      <c r="BJ3" s="85">
        <f t="shared" ref="BJ3:BJ7" si="18">BI3/30</f>
        <v>72.333333333333329</v>
      </c>
      <c r="BK3" s="184">
        <f t="shared" ref="BK3:BK7" si="19">BI3/365</f>
        <v>5.9452054794520546</v>
      </c>
      <c r="BL3" s="78"/>
      <c r="BM3" s="78"/>
    </row>
    <row r="4" spans="1:65" ht="148.5" customHeight="1" x14ac:dyDescent="0.2">
      <c r="A4" s="251" t="s">
        <v>18</v>
      </c>
      <c r="B4" s="252" t="s">
        <v>10</v>
      </c>
      <c r="C4" s="253" t="s">
        <v>19</v>
      </c>
      <c r="D4" s="252" t="s">
        <v>20</v>
      </c>
      <c r="E4" s="254">
        <v>40634</v>
      </c>
      <c r="F4" s="255">
        <v>41691</v>
      </c>
      <c r="G4" s="44">
        <f t="shared" si="0"/>
        <v>1057</v>
      </c>
      <c r="H4" s="44">
        <f t="shared" si="1"/>
        <v>35.233333333333334</v>
      </c>
      <c r="I4" s="44">
        <f t="shared" si="2"/>
        <v>2.8958904109589043</v>
      </c>
      <c r="J4" s="255">
        <v>42503</v>
      </c>
      <c r="K4" s="44">
        <f t="shared" si="3"/>
        <v>812</v>
      </c>
      <c r="L4" s="44">
        <f t="shared" si="4"/>
        <v>27.066666666666666</v>
      </c>
      <c r="M4" s="44">
        <f>K4/365</f>
        <v>2.2246575342465755</v>
      </c>
      <c r="N4" s="255">
        <v>42717</v>
      </c>
      <c r="O4" s="44">
        <f t="shared" si="5"/>
        <v>214</v>
      </c>
      <c r="P4" s="44">
        <f t="shared" si="6"/>
        <v>7.1333333333333337</v>
      </c>
      <c r="Q4" s="44">
        <f t="shared" si="7"/>
        <v>0.58630136986301373</v>
      </c>
      <c r="R4" s="44">
        <f t="shared" si="8"/>
        <v>2083</v>
      </c>
      <c r="S4" s="44">
        <f t="shared" si="9"/>
        <v>69.433333333333337</v>
      </c>
      <c r="T4" s="185">
        <f t="shared" si="10"/>
        <v>5.7068493150684931</v>
      </c>
      <c r="U4" s="256" t="s">
        <v>13</v>
      </c>
      <c r="V4" s="257" t="s">
        <v>13</v>
      </c>
      <c r="W4" s="50" t="s">
        <v>13</v>
      </c>
      <c r="X4" s="50" t="s">
        <v>13</v>
      </c>
      <c r="Y4" s="185" t="s">
        <v>13</v>
      </c>
      <c r="Z4" s="258" t="s">
        <v>13</v>
      </c>
      <c r="AA4" s="259" t="s">
        <v>13</v>
      </c>
      <c r="AB4" s="257" t="s">
        <v>13</v>
      </c>
      <c r="AC4" s="257" t="s">
        <v>13</v>
      </c>
      <c r="AD4" s="50" t="s">
        <v>13</v>
      </c>
      <c r="AE4" s="50" t="s">
        <v>13</v>
      </c>
      <c r="AF4" s="208" t="s">
        <v>13</v>
      </c>
      <c r="AG4" s="258" t="s">
        <v>13</v>
      </c>
      <c r="AH4" s="259" t="s">
        <v>13</v>
      </c>
      <c r="AI4" s="255">
        <v>42268</v>
      </c>
      <c r="AJ4" s="255">
        <v>42384</v>
      </c>
      <c r="AK4" s="44">
        <f t="shared" ref="AK4:AK5" si="20">DATEDIF(AI4,AJ4,"d")</f>
        <v>116</v>
      </c>
      <c r="AL4" s="44">
        <f t="shared" ref="AL4:AL6" si="21">AK4/30</f>
        <v>3.8666666666666667</v>
      </c>
      <c r="AM4" s="185">
        <f>AK4/365</f>
        <v>0.31780821917808222</v>
      </c>
      <c r="AN4" s="260">
        <v>40283</v>
      </c>
      <c r="AO4" s="255">
        <v>42713</v>
      </c>
      <c r="AP4" s="44">
        <f t="shared" si="11"/>
        <v>2430</v>
      </c>
      <c r="AQ4" s="44">
        <f t="shared" si="12"/>
        <v>81</v>
      </c>
      <c r="AR4" s="185">
        <f t="shared" si="13"/>
        <v>6.6575342465753424</v>
      </c>
      <c r="AS4" s="261" t="s">
        <v>13</v>
      </c>
      <c r="AT4" s="262" t="s">
        <v>13</v>
      </c>
      <c r="AU4" s="263" t="s">
        <v>13</v>
      </c>
      <c r="AV4" s="44" t="s">
        <v>13</v>
      </c>
      <c r="AW4" s="185" t="s">
        <v>13</v>
      </c>
      <c r="AX4" s="202">
        <v>42102</v>
      </c>
      <c r="AY4" s="264">
        <v>42717</v>
      </c>
      <c r="AZ4" s="50">
        <f t="shared" si="14"/>
        <v>615</v>
      </c>
      <c r="BA4" s="44">
        <f t="shared" si="15"/>
        <v>20.5</v>
      </c>
      <c r="BB4" s="185">
        <f t="shared" si="16"/>
        <v>1.6849315068493151</v>
      </c>
      <c r="BC4" s="202">
        <v>39795</v>
      </c>
      <c r="BD4" s="255">
        <v>42886</v>
      </c>
      <c r="BE4" s="44">
        <f>DATEDIF(BC4,BD4,"d")</f>
        <v>3091</v>
      </c>
      <c r="BF4" s="44">
        <f>BE4/30</f>
        <v>103.03333333333333</v>
      </c>
      <c r="BG4" s="185">
        <f>BE4/365</f>
        <v>8.4684931506849317</v>
      </c>
      <c r="BH4" s="265">
        <v>42886</v>
      </c>
      <c r="BI4" s="44">
        <f t="shared" si="17"/>
        <v>2252</v>
      </c>
      <c r="BJ4" s="44">
        <f t="shared" si="18"/>
        <v>75.066666666666663</v>
      </c>
      <c r="BK4" s="185">
        <f t="shared" si="19"/>
        <v>6.1698630136986301</v>
      </c>
      <c r="BL4" s="78"/>
      <c r="BM4" s="78"/>
    </row>
    <row r="5" spans="1:65" ht="126" customHeight="1" x14ac:dyDescent="0.2">
      <c r="A5" s="266" t="s">
        <v>29</v>
      </c>
      <c r="B5" s="267" t="s">
        <v>30</v>
      </c>
      <c r="C5" s="266" t="s">
        <v>31</v>
      </c>
      <c r="D5" s="267" t="s">
        <v>32</v>
      </c>
      <c r="E5" s="193">
        <v>41264</v>
      </c>
      <c r="F5" s="268">
        <v>41992</v>
      </c>
      <c r="G5" s="44">
        <f t="shared" si="0"/>
        <v>728</v>
      </c>
      <c r="H5" s="44">
        <f t="shared" si="1"/>
        <v>24.266666666666666</v>
      </c>
      <c r="I5" s="44">
        <f t="shared" si="2"/>
        <v>1.9945205479452055</v>
      </c>
      <c r="J5" s="268">
        <v>42321</v>
      </c>
      <c r="K5" s="44">
        <f>DATEDIF(F5,J5,"d")</f>
        <v>329</v>
      </c>
      <c r="L5" s="44">
        <f t="shared" si="4"/>
        <v>10.966666666666667</v>
      </c>
      <c r="M5" s="44">
        <f t="shared" ref="M5:M7" si="22">K5/365</f>
        <v>0.90136986301369859</v>
      </c>
      <c r="N5" s="58">
        <v>42460</v>
      </c>
      <c r="O5" s="44">
        <f>DATEDIF(J5,N5,"d")</f>
        <v>139</v>
      </c>
      <c r="P5" s="44">
        <f>O5/30</f>
        <v>4.6333333333333337</v>
      </c>
      <c r="Q5" s="44">
        <f t="shared" si="7"/>
        <v>0.38082191780821917</v>
      </c>
      <c r="R5" s="44">
        <f t="shared" si="8"/>
        <v>1196</v>
      </c>
      <c r="S5" s="44">
        <f t="shared" si="9"/>
        <v>39.866666666666667</v>
      </c>
      <c r="T5" s="185">
        <f t="shared" si="10"/>
        <v>3.2767123287671232</v>
      </c>
      <c r="U5" s="269" t="s">
        <v>13</v>
      </c>
      <c r="V5" s="270" t="s">
        <v>13</v>
      </c>
      <c r="W5" s="50" t="s">
        <v>13</v>
      </c>
      <c r="X5" s="50" t="s">
        <v>13</v>
      </c>
      <c r="Y5" s="185" t="s">
        <v>13</v>
      </c>
      <c r="Z5" s="271" t="s">
        <v>13</v>
      </c>
      <c r="AA5" s="272" t="s">
        <v>13</v>
      </c>
      <c r="AB5" s="270" t="s">
        <v>13</v>
      </c>
      <c r="AC5" s="270" t="s">
        <v>13</v>
      </c>
      <c r="AD5" s="50" t="s">
        <v>13</v>
      </c>
      <c r="AE5" s="50" t="s">
        <v>13</v>
      </c>
      <c r="AF5" s="208" t="s">
        <v>13</v>
      </c>
      <c r="AG5" s="271" t="s">
        <v>13</v>
      </c>
      <c r="AH5" s="272" t="s">
        <v>13</v>
      </c>
      <c r="AI5" s="58">
        <v>42200</v>
      </c>
      <c r="AJ5" s="268">
        <v>42328</v>
      </c>
      <c r="AK5" s="44">
        <f t="shared" si="20"/>
        <v>128</v>
      </c>
      <c r="AL5" s="44">
        <f t="shared" si="21"/>
        <v>4.2666666666666666</v>
      </c>
      <c r="AM5" s="185">
        <f t="shared" ref="AM5:AM6" si="23">AK5/365</f>
        <v>0.35068493150684932</v>
      </c>
      <c r="AN5" s="193">
        <v>41233</v>
      </c>
      <c r="AO5" s="268">
        <v>42345</v>
      </c>
      <c r="AP5" s="44">
        <f t="shared" si="11"/>
        <v>1112</v>
      </c>
      <c r="AQ5" s="44">
        <f t="shared" si="12"/>
        <v>37.06666666666667</v>
      </c>
      <c r="AR5" s="185">
        <f t="shared" si="13"/>
        <v>3.0465753424657533</v>
      </c>
      <c r="AS5" s="201">
        <v>42681</v>
      </c>
      <c r="AT5" s="58">
        <v>43005</v>
      </c>
      <c r="AU5" s="139">
        <f>DATEDIF(AS5,AT5,"d")</f>
        <v>324</v>
      </c>
      <c r="AV5" s="44">
        <f>AU5/30</f>
        <v>10.8</v>
      </c>
      <c r="AW5" s="185">
        <f>AU5/365</f>
        <v>0.88767123287671235</v>
      </c>
      <c r="AX5" s="269" t="s">
        <v>13</v>
      </c>
      <c r="AY5" s="270" t="s">
        <v>13</v>
      </c>
      <c r="AZ5" s="50" t="s">
        <v>13</v>
      </c>
      <c r="BA5" s="44" t="s">
        <v>13</v>
      </c>
      <c r="BB5" s="185" t="s">
        <v>13</v>
      </c>
      <c r="BC5" s="269" t="s">
        <v>13</v>
      </c>
      <c r="BD5" s="270" t="s">
        <v>13</v>
      </c>
      <c r="BE5" s="44" t="s">
        <v>13</v>
      </c>
      <c r="BF5" s="44" t="s">
        <v>13</v>
      </c>
      <c r="BG5" s="185" t="s">
        <v>13</v>
      </c>
      <c r="BH5" s="273">
        <v>43005</v>
      </c>
      <c r="BI5" s="44">
        <f t="shared" si="17"/>
        <v>1741</v>
      </c>
      <c r="BJ5" s="44">
        <f t="shared" si="18"/>
        <v>58.033333333333331</v>
      </c>
      <c r="BK5" s="185">
        <f t="shared" si="19"/>
        <v>4.7698630136986298</v>
      </c>
      <c r="BL5" s="78"/>
      <c r="BM5" s="78"/>
    </row>
    <row r="6" spans="1:65" ht="126" customHeight="1" x14ac:dyDescent="0.2">
      <c r="A6" s="251" t="s">
        <v>40</v>
      </c>
      <c r="B6" s="252" t="s">
        <v>37</v>
      </c>
      <c r="C6" s="253" t="s">
        <v>41</v>
      </c>
      <c r="D6" s="274" t="s">
        <v>99</v>
      </c>
      <c r="E6" s="254">
        <v>41848</v>
      </c>
      <c r="F6" s="255">
        <v>42002</v>
      </c>
      <c r="G6" s="44">
        <f t="shared" si="0"/>
        <v>154</v>
      </c>
      <c r="H6" s="44">
        <f t="shared" si="1"/>
        <v>5.1333333333333337</v>
      </c>
      <c r="I6" s="44">
        <f t="shared" si="2"/>
        <v>0.42191780821917807</v>
      </c>
      <c r="J6" s="255">
        <v>42558</v>
      </c>
      <c r="K6" s="44">
        <f t="shared" ref="K6:K7" si="24">DATEDIF(F6,J6,"d")</f>
        <v>556</v>
      </c>
      <c r="L6" s="44">
        <f t="shared" si="4"/>
        <v>18.533333333333335</v>
      </c>
      <c r="M6" s="44">
        <f t="shared" si="22"/>
        <v>1.5232876712328767</v>
      </c>
      <c r="N6" s="255">
        <v>42704</v>
      </c>
      <c r="O6" s="44">
        <f t="shared" ref="O6:O7" si="25">DATEDIF(J6,N6,"d")</f>
        <v>146</v>
      </c>
      <c r="P6" s="44">
        <f t="shared" si="6"/>
        <v>4.8666666666666663</v>
      </c>
      <c r="Q6" s="44">
        <f t="shared" si="7"/>
        <v>0.4</v>
      </c>
      <c r="R6" s="44">
        <f t="shared" si="8"/>
        <v>856</v>
      </c>
      <c r="S6" s="44">
        <f t="shared" si="9"/>
        <v>28.533333333333335</v>
      </c>
      <c r="T6" s="185">
        <f t="shared" si="10"/>
        <v>2.3452054794520549</v>
      </c>
      <c r="U6" s="275" t="s">
        <v>13</v>
      </c>
      <c r="V6" s="276" t="s">
        <v>13</v>
      </c>
      <c r="W6" s="50" t="s">
        <v>13</v>
      </c>
      <c r="X6" s="44" t="s">
        <v>13</v>
      </c>
      <c r="Y6" s="185" t="s">
        <v>13</v>
      </c>
      <c r="Z6" s="277">
        <v>42299</v>
      </c>
      <c r="AA6" s="276">
        <v>42373</v>
      </c>
      <c r="AB6" s="278" t="s">
        <v>13</v>
      </c>
      <c r="AC6" s="276" t="s">
        <v>13</v>
      </c>
      <c r="AD6" s="44">
        <f>DATEDIF(Z6,AA6,"d")</f>
        <v>74</v>
      </c>
      <c r="AE6" s="44">
        <f>AD6/30</f>
        <v>2.4666666666666668</v>
      </c>
      <c r="AF6" s="185">
        <f>AD6/365</f>
        <v>0.20273972602739726</v>
      </c>
      <c r="AG6" s="277">
        <v>41897</v>
      </c>
      <c r="AH6" s="264">
        <v>42373</v>
      </c>
      <c r="AI6" s="262" t="s">
        <v>13</v>
      </c>
      <c r="AJ6" s="262" t="s">
        <v>13</v>
      </c>
      <c r="AK6" s="44">
        <f>DATEDIF(AG6,AH6,"d")</f>
        <v>476</v>
      </c>
      <c r="AL6" s="44">
        <f t="shared" si="21"/>
        <v>15.866666666666667</v>
      </c>
      <c r="AM6" s="185">
        <f t="shared" si="23"/>
        <v>1.3041095890410959</v>
      </c>
      <c r="AN6" s="202">
        <v>41848</v>
      </c>
      <c r="AO6" s="38">
        <v>42262</v>
      </c>
      <c r="AP6" s="44">
        <f>DATEDIF(AN6,AO6,"d")</f>
        <v>414</v>
      </c>
      <c r="AQ6" s="44">
        <f>AP6/30</f>
        <v>13.8</v>
      </c>
      <c r="AR6" s="185">
        <f t="shared" si="13"/>
        <v>1.1342465753424658</v>
      </c>
      <c r="AS6" s="261" t="s">
        <v>13</v>
      </c>
      <c r="AT6" s="262" t="s">
        <v>13</v>
      </c>
      <c r="AU6" s="263" t="s">
        <v>13</v>
      </c>
      <c r="AV6" s="44" t="s">
        <v>13</v>
      </c>
      <c r="AW6" s="185" t="s">
        <v>13</v>
      </c>
      <c r="AX6" s="256" t="s">
        <v>13</v>
      </c>
      <c r="AY6" s="257" t="s">
        <v>13</v>
      </c>
      <c r="AZ6" s="50" t="s">
        <v>13</v>
      </c>
      <c r="BA6" s="44" t="s">
        <v>13</v>
      </c>
      <c r="BB6" s="185" t="s">
        <v>13</v>
      </c>
      <c r="BC6" s="202">
        <v>40219</v>
      </c>
      <c r="BD6" s="255">
        <v>42704</v>
      </c>
      <c r="BE6" s="44">
        <f>DATEDIF(BC6,BD6,"d")</f>
        <v>2485</v>
      </c>
      <c r="BF6" s="44">
        <f>BE6/30</f>
        <v>82.833333333333329</v>
      </c>
      <c r="BG6" s="185">
        <f>BE6/365</f>
        <v>6.8082191780821919</v>
      </c>
      <c r="BH6" s="265">
        <v>42704</v>
      </c>
      <c r="BI6" s="44">
        <f t="shared" si="17"/>
        <v>856</v>
      </c>
      <c r="BJ6" s="44">
        <f t="shared" si="18"/>
        <v>28.533333333333335</v>
      </c>
      <c r="BK6" s="185">
        <f t="shared" si="19"/>
        <v>2.3452054794520549</v>
      </c>
      <c r="BL6" s="78"/>
      <c r="BM6" s="78"/>
    </row>
    <row r="7" spans="1:65" ht="126" customHeight="1" thickBot="1" x14ac:dyDescent="0.25">
      <c r="A7" s="279" t="s">
        <v>57</v>
      </c>
      <c r="B7" s="280" t="s">
        <v>10</v>
      </c>
      <c r="C7" s="279" t="s">
        <v>69</v>
      </c>
      <c r="D7" s="280" t="s">
        <v>98</v>
      </c>
      <c r="E7" s="281">
        <v>41901</v>
      </c>
      <c r="F7" s="282">
        <v>42615</v>
      </c>
      <c r="G7" s="94">
        <f t="shared" si="0"/>
        <v>714</v>
      </c>
      <c r="H7" s="94">
        <f t="shared" si="1"/>
        <v>23.8</v>
      </c>
      <c r="I7" s="94">
        <f t="shared" si="2"/>
        <v>1.9561643835616438</v>
      </c>
      <c r="J7" s="282">
        <v>42650</v>
      </c>
      <c r="K7" s="94">
        <f t="shared" si="24"/>
        <v>35</v>
      </c>
      <c r="L7" s="94">
        <f t="shared" si="4"/>
        <v>1.1666666666666667</v>
      </c>
      <c r="M7" s="94">
        <f t="shared" si="22"/>
        <v>9.5890410958904104E-2</v>
      </c>
      <c r="N7" s="282">
        <v>42754</v>
      </c>
      <c r="O7" s="94">
        <f t="shared" si="25"/>
        <v>104</v>
      </c>
      <c r="P7" s="94">
        <f t="shared" si="6"/>
        <v>3.4666666666666668</v>
      </c>
      <c r="Q7" s="94">
        <f t="shared" si="7"/>
        <v>0.28493150684931506</v>
      </c>
      <c r="R7" s="94">
        <f t="shared" si="8"/>
        <v>853</v>
      </c>
      <c r="S7" s="94">
        <f t="shared" si="9"/>
        <v>28.433333333333334</v>
      </c>
      <c r="T7" s="187">
        <f t="shared" si="10"/>
        <v>2.3369863013698629</v>
      </c>
      <c r="U7" s="283" t="s">
        <v>13</v>
      </c>
      <c r="V7" s="284" t="s">
        <v>13</v>
      </c>
      <c r="W7" s="96" t="s">
        <v>13</v>
      </c>
      <c r="X7" s="96" t="s">
        <v>13</v>
      </c>
      <c r="Y7" s="187" t="s">
        <v>13</v>
      </c>
      <c r="Z7" s="283" t="s">
        <v>13</v>
      </c>
      <c r="AA7" s="284" t="s">
        <v>13</v>
      </c>
      <c r="AB7" s="284" t="s">
        <v>13</v>
      </c>
      <c r="AC7" s="284" t="s">
        <v>13</v>
      </c>
      <c r="AD7" s="96" t="s">
        <v>13</v>
      </c>
      <c r="AE7" s="96" t="s">
        <v>13</v>
      </c>
      <c r="AF7" s="285" t="s">
        <v>13</v>
      </c>
      <c r="AG7" s="286" t="s">
        <v>13</v>
      </c>
      <c r="AH7" s="287" t="s">
        <v>13</v>
      </c>
      <c r="AI7" s="282">
        <v>41379</v>
      </c>
      <c r="AJ7" s="282">
        <v>41529</v>
      </c>
      <c r="AK7" s="94">
        <f>DATEDIF(AI7,AJ7,"d")</f>
        <v>150</v>
      </c>
      <c r="AL7" s="94">
        <f>AK7/30</f>
        <v>5</v>
      </c>
      <c r="AM7" s="187">
        <f t="shared" ref="AM7" si="26">AK7/365</f>
        <v>0.41095890410958902</v>
      </c>
      <c r="AN7" s="281">
        <v>39912</v>
      </c>
      <c r="AO7" s="282">
        <v>41498</v>
      </c>
      <c r="AP7" s="94">
        <f>DATEDIF(AN7,AO7,"d")</f>
        <v>1586</v>
      </c>
      <c r="AQ7" s="94">
        <f>AP7/30</f>
        <v>52.866666666666667</v>
      </c>
      <c r="AR7" s="187">
        <f t="shared" si="13"/>
        <v>4.3452054794520549</v>
      </c>
      <c r="AS7" s="288" t="s">
        <v>13</v>
      </c>
      <c r="AT7" s="289" t="s">
        <v>13</v>
      </c>
      <c r="AU7" s="290" t="s">
        <v>13</v>
      </c>
      <c r="AV7" s="94" t="s">
        <v>13</v>
      </c>
      <c r="AW7" s="187" t="s">
        <v>13</v>
      </c>
      <c r="AX7" s="281">
        <v>39209</v>
      </c>
      <c r="AY7" s="282">
        <v>42754</v>
      </c>
      <c r="AZ7" s="96">
        <f>DATEDIF(AX7,AY7,"d")</f>
        <v>3545</v>
      </c>
      <c r="BA7" s="94">
        <f>AZ7/30</f>
        <v>118.16666666666667</v>
      </c>
      <c r="BB7" s="187">
        <f>AZ7/365</f>
        <v>9.712328767123287</v>
      </c>
      <c r="BC7" s="283" t="s">
        <v>13</v>
      </c>
      <c r="BD7" s="284" t="s">
        <v>13</v>
      </c>
      <c r="BE7" s="94" t="s">
        <v>13</v>
      </c>
      <c r="BF7" s="94" t="s">
        <v>13</v>
      </c>
      <c r="BG7" s="187" t="s">
        <v>13</v>
      </c>
      <c r="BH7" s="291">
        <v>42754</v>
      </c>
      <c r="BI7" s="94">
        <f t="shared" si="17"/>
        <v>853</v>
      </c>
      <c r="BJ7" s="94">
        <f t="shared" si="18"/>
        <v>28.433333333333334</v>
      </c>
      <c r="BK7" s="187">
        <f t="shared" si="19"/>
        <v>2.3369863013698629</v>
      </c>
      <c r="BL7" s="78"/>
      <c r="BM7" s="78"/>
    </row>
    <row r="8" spans="1:65" ht="46.5" customHeight="1" thickBot="1" x14ac:dyDescent="0.25">
      <c r="A8" s="230" t="s">
        <v>142</v>
      </c>
      <c r="B8" s="231"/>
      <c r="C8" s="230"/>
      <c r="D8" s="232"/>
      <c r="E8" s="233"/>
      <c r="F8" s="233"/>
      <c r="G8" s="110" t="s">
        <v>61</v>
      </c>
      <c r="H8" s="62" t="s">
        <v>62</v>
      </c>
      <c r="I8" s="63" t="s">
        <v>63</v>
      </c>
      <c r="J8" s="32"/>
      <c r="K8" s="77" t="s">
        <v>61</v>
      </c>
      <c r="L8" s="77" t="s">
        <v>62</v>
      </c>
      <c r="M8" s="77" t="s">
        <v>63</v>
      </c>
      <c r="N8" s="109"/>
      <c r="O8" s="98" t="s">
        <v>61</v>
      </c>
      <c r="P8" s="62" t="s">
        <v>62</v>
      </c>
      <c r="Q8" s="63" t="s">
        <v>63</v>
      </c>
      <c r="R8" s="20"/>
      <c r="S8" s="62" t="s">
        <v>91</v>
      </c>
      <c r="T8" s="225" t="s">
        <v>63</v>
      </c>
      <c r="U8" s="78"/>
      <c r="V8" s="78"/>
      <c r="W8" s="98" t="s">
        <v>61</v>
      </c>
      <c r="X8" s="62" t="s">
        <v>91</v>
      </c>
      <c r="Y8" s="225" t="s">
        <v>63</v>
      </c>
      <c r="Z8" s="78"/>
      <c r="AA8" s="78"/>
      <c r="AB8" s="78"/>
      <c r="AC8" s="78"/>
      <c r="AD8" s="98" t="s">
        <v>61</v>
      </c>
      <c r="AE8" s="64" t="s">
        <v>91</v>
      </c>
      <c r="AF8" s="65" t="s">
        <v>63</v>
      </c>
      <c r="AG8" s="78"/>
      <c r="AH8" s="78"/>
      <c r="AI8" s="78"/>
      <c r="AJ8" s="78"/>
      <c r="AK8" s="98" t="s">
        <v>61</v>
      </c>
      <c r="AL8" s="64" t="s">
        <v>91</v>
      </c>
      <c r="AM8" s="65" t="s">
        <v>63</v>
      </c>
      <c r="AN8" s="78"/>
      <c r="AO8" s="78"/>
      <c r="AP8" s="98" t="s">
        <v>61</v>
      </c>
      <c r="AQ8" s="226" t="s">
        <v>62</v>
      </c>
      <c r="AR8" s="227" t="s">
        <v>63</v>
      </c>
      <c r="AS8" s="78"/>
      <c r="AT8" s="78"/>
      <c r="AU8" s="226" t="s">
        <v>61</v>
      </c>
      <c r="AV8" s="226" t="s">
        <v>62</v>
      </c>
      <c r="AW8" s="227" t="s">
        <v>63</v>
      </c>
      <c r="AX8" s="78"/>
      <c r="AY8" s="78"/>
      <c r="AZ8" s="98" t="s">
        <v>61</v>
      </c>
      <c r="BA8" s="228" t="s">
        <v>62</v>
      </c>
      <c r="BB8" s="229" t="s">
        <v>63</v>
      </c>
      <c r="BC8" s="78"/>
      <c r="BD8" s="78"/>
      <c r="BE8" s="98" t="s">
        <v>61</v>
      </c>
      <c r="BF8" s="228" t="s">
        <v>62</v>
      </c>
      <c r="BG8" s="229" t="s">
        <v>63</v>
      </c>
      <c r="BH8" s="78"/>
      <c r="BI8" s="98" t="s">
        <v>61</v>
      </c>
      <c r="BJ8" s="228" t="s">
        <v>62</v>
      </c>
      <c r="BK8" s="229" t="s">
        <v>63</v>
      </c>
      <c r="BL8" s="78"/>
      <c r="BM8" s="78"/>
    </row>
    <row r="9" spans="1:65" ht="45.75" customHeight="1" thickBot="1" x14ac:dyDescent="0.25">
      <c r="A9" s="234"/>
      <c r="B9" s="235"/>
      <c r="C9" s="235"/>
      <c r="D9" s="19"/>
      <c r="E9" s="320"/>
      <c r="F9" s="61" t="s">
        <v>85</v>
      </c>
      <c r="G9" s="111">
        <f>AVERAGE(G3:G7)</f>
        <v>711.8</v>
      </c>
      <c r="H9" s="103">
        <f>AVERAGE(H3:H7)</f>
        <v>23.726666666666667</v>
      </c>
      <c r="I9" s="66">
        <f>AVERAGE(I3:I7)</f>
        <v>1.9501369863013696</v>
      </c>
      <c r="J9" s="117" t="s">
        <v>83</v>
      </c>
      <c r="K9" s="111">
        <f>AVERAGE(K3:K7)</f>
        <v>480.8</v>
      </c>
      <c r="L9" s="103">
        <f>AVERAGE(L3:L7)</f>
        <v>16.026666666666667</v>
      </c>
      <c r="M9" s="66">
        <f>AVERAGE(M3:M7)</f>
        <v>1.3172602739726029</v>
      </c>
      <c r="N9" s="117" t="s">
        <v>138</v>
      </c>
      <c r="O9" s="111">
        <f>AVERAGE(O3:O7)</f>
        <v>239</v>
      </c>
      <c r="P9" s="103">
        <f>AVERAGE(P3:P7)</f>
        <v>7.9666666666666668</v>
      </c>
      <c r="Q9" s="66">
        <f>AVERAGE(Q3:Q7)</f>
        <v>0.65479452054794529</v>
      </c>
      <c r="R9" s="222" t="s">
        <v>139</v>
      </c>
      <c r="S9" s="103">
        <f>AVERAGE(S3:S7)</f>
        <v>47.72</v>
      </c>
      <c r="T9" s="66">
        <f>AVERAGE(T3:T7)</f>
        <v>3.9221917808219176</v>
      </c>
      <c r="U9" s="310" t="s">
        <v>114</v>
      </c>
      <c r="V9" s="311"/>
      <c r="W9" s="111" t="e">
        <f>AVERAGE(W3:W7)</f>
        <v>#DIV/0!</v>
      </c>
      <c r="X9" s="103">
        <v>0</v>
      </c>
      <c r="Y9" s="66">
        <v>0</v>
      </c>
      <c r="Z9" s="236"/>
      <c r="AA9" s="236"/>
      <c r="AB9" s="310" t="s">
        <v>72</v>
      </c>
      <c r="AC9" s="311"/>
      <c r="AD9" s="119">
        <f>AVERAGE(AD3:AD7)</f>
        <v>74</v>
      </c>
      <c r="AE9" s="68">
        <f>AVERAGE(AE3:AE7)</f>
        <v>2.4666666666666668</v>
      </c>
      <c r="AF9" s="66">
        <f>AVERAGE(AF3:AF7)</f>
        <v>0.20273972602739726</v>
      </c>
      <c r="AG9" s="236"/>
      <c r="AH9" s="236"/>
      <c r="AI9" s="310" t="s">
        <v>73</v>
      </c>
      <c r="AJ9" s="311"/>
      <c r="AK9" s="119">
        <f>AVERAGE(AK3:AK7)</f>
        <v>174.2</v>
      </c>
      <c r="AL9" s="68">
        <f>AVERAGE(AL3:AL7)</f>
        <v>5.8066666666666666</v>
      </c>
      <c r="AM9" s="66">
        <f>AVERAGE(AM3:AM7)</f>
        <v>0.47726027397260273</v>
      </c>
      <c r="AN9" s="310" t="s">
        <v>75</v>
      </c>
      <c r="AO9" s="311"/>
      <c r="AP9" s="119">
        <f>AVERAGE(AP3:AP7)</f>
        <v>1564.8</v>
      </c>
      <c r="AQ9" s="68">
        <f>AVERAGE(AQ3:AQ7)</f>
        <v>52.160000000000004</v>
      </c>
      <c r="AR9" s="66">
        <f>AVERAGE(AR3:AR7)</f>
        <v>4.2871232876712337</v>
      </c>
      <c r="AS9" s="317" t="s">
        <v>77</v>
      </c>
      <c r="AT9" s="318"/>
      <c r="AU9" s="68">
        <f>AVERAGE(AU3:AU7)</f>
        <v>324</v>
      </c>
      <c r="AV9" s="103">
        <f>AVERAGE(AV3:AV7)</f>
        <v>10.8</v>
      </c>
      <c r="AW9" s="66">
        <f>AVERAGE(AW3:AW7)</f>
        <v>0.88767123287671235</v>
      </c>
      <c r="AX9" s="319" t="s">
        <v>79</v>
      </c>
      <c r="AY9" s="311"/>
      <c r="AZ9" s="119">
        <f>AVERAGE(AZ3:AZ7)</f>
        <v>1519.6666666666667</v>
      </c>
      <c r="BA9" s="68">
        <f>AVERAGE(BA3:BA7)</f>
        <v>50.655555555555559</v>
      </c>
      <c r="BB9" s="125">
        <f>AVERAGE(BB3:BB7)</f>
        <v>4.1634703196347029</v>
      </c>
      <c r="BC9" s="310" t="s">
        <v>81</v>
      </c>
      <c r="BD9" s="311"/>
      <c r="BE9" s="119">
        <f>AVERAGE(BE3:BE7)</f>
        <v>3015.3333333333335</v>
      </c>
      <c r="BF9" s="68">
        <f>AVERAGE(BF3:BF7)</f>
        <v>100.51111111111111</v>
      </c>
      <c r="BG9" s="66">
        <f>AVERAGE(BG3:BG7)</f>
        <v>8.2611872146118728</v>
      </c>
      <c r="BH9" s="132" t="s">
        <v>140</v>
      </c>
      <c r="BI9" s="119">
        <f>AVERAGE(BI3:BI7)</f>
        <v>1574.4</v>
      </c>
      <c r="BJ9" s="68">
        <f>AVERAGE(BJ3:BJ7)</f>
        <v>52.48</v>
      </c>
      <c r="BK9" s="66">
        <f>AVERAGE(BK3:BK7)</f>
        <v>4.3134246575342461</v>
      </c>
      <c r="BL9" s="78"/>
      <c r="BM9" s="78"/>
    </row>
    <row r="10" spans="1:65" ht="45.75" customHeight="1" thickBot="1" x14ac:dyDescent="0.25">
      <c r="A10" s="234"/>
      <c r="B10" s="235"/>
      <c r="C10" s="237"/>
      <c r="D10" s="19"/>
      <c r="E10" s="320"/>
      <c r="F10" s="114" t="s">
        <v>84</v>
      </c>
      <c r="G10" s="112">
        <f>MEDIAN(G3:G7)</f>
        <v>728</v>
      </c>
      <c r="H10" s="73">
        <f>MEDIAN(H3:H7)</f>
        <v>24.266666666666666</v>
      </c>
      <c r="I10" s="104">
        <f>MEDIAN(I3:I7)</f>
        <v>1.9945205479452055</v>
      </c>
      <c r="J10" s="118" t="s">
        <v>86</v>
      </c>
      <c r="K10" s="112">
        <f>MEDIAN(K3:K7)</f>
        <v>556</v>
      </c>
      <c r="L10" s="73">
        <f>MEDIAN(L3:L7)</f>
        <v>18.533333333333335</v>
      </c>
      <c r="M10" s="104">
        <f>MEDIAN(M3:M7)</f>
        <v>1.5232876712328767</v>
      </c>
      <c r="N10" s="118" t="s">
        <v>87</v>
      </c>
      <c r="O10" s="112">
        <f>MEDIAN(O3:O7)</f>
        <v>146</v>
      </c>
      <c r="P10" s="73">
        <f>MEDIAN(P3:P7)</f>
        <v>4.8666666666666663</v>
      </c>
      <c r="Q10" s="104">
        <f>MEDIAN(Q3:Q7)</f>
        <v>0.4</v>
      </c>
      <c r="R10" s="106" t="s">
        <v>88</v>
      </c>
      <c r="S10" s="73">
        <f>MEDIAN(S3:S7)</f>
        <v>39.866666666666667</v>
      </c>
      <c r="T10" s="104">
        <f>MEDIAN(T3:T7)</f>
        <v>3.2767123287671232</v>
      </c>
      <c r="U10" s="299" t="s">
        <v>115</v>
      </c>
      <c r="V10" s="300"/>
      <c r="W10" s="112" t="e">
        <f>MEDIAN(W3:W7)</f>
        <v>#NUM!</v>
      </c>
      <c r="X10" s="73">
        <v>0</v>
      </c>
      <c r="Y10" s="104">
        <v>0</v>
      </c>
      <c r="Z10" s="27"/>
      <c r="AA10" s="27"/>
      <c r="AB10" s="312" t="s">
        <v>71</v>
      </c>
      <c r="AC10" s="304"/>
      <c r="AD10" s="119">
        <f>MEDIAN(AD3:AD7)</f>
        <v>74</v>
      </c>
      <c r="AE10" s="120">
        <f>MEDIAN(AE3:AE7)</f>
        <v>2.4666666666666668</v>
      </c>
      <c r="AF10" s="104">
        <f>MEDIAN(AF3:AF7)</f>
        <v>0.20273972602739726</v>
      </c>
      <c r="AG10" s="27"/>
      <c r="AH10" s="27"/>
      <c r="AI10" s="299" t="s">
        <v>74</v>
      </c>
      <c r="AJ10" s="300"/>
      <c r="AK10" s="119">
        <f>MEDIAN(AK3:AK7)</f>
        <v>128</v>
      </c>
      <c r="AL10" s="120">
        <f>MEDIAN(AL3:AL7)</f>
        <v>4.2666666666666666</v>
      </c>
      <c r="AM10" s="104">
        <f>MEDIAN(AM3:AM7)</f>
        <v>0.35068493150684932</v>
      </c>
      <c r="AN10" s="312" t="s">
        <v>76</v>
      </c>
      <c r="AO10" s="304"/>
      <c r="AP10" s="119">
        <f>MEDIAN(AP3:AP7)</f>
        <v>1586</v>
      </c>
      <c r="AQ10" s="120">
        <f>MEDIAN(AQ3:AQ7)</f>
        <v>52.866666666666667</v>
      </c>
      <c r="AR10" s="104">
        <f>MEDIAN(AR3:AR7)</f>
        <v>4.3452054794520549</v>
      </c>
      <c r="AS10" s="314" t="s">
        <v>78</v>
      </c>
      <c r="AT10" s="315"/>
      <c r="AU10" s="120">
        <f>MEDIAN(AU3:AU7)</f>
        <v>324</v>
      </c>
      <c r="AV10" s="73">
        <f>MEDIAN(AV3:AV7)</f>
        <v>10.8</v>
      </c>
      <c r="AW10" s="104">
        <f>MEDIAN(AW3:AW7)</f>
        <v>0.88767123287671235</v>
      </c>
      <c r="AX10" s="303" t="s">
        <v>80</v>
      </c>
      <c r="AY10" s="304"/>
      <c r="AZ10" s="127">
        <f>MEDIAN(AZ3:AZ7)</f>
        <v>615</v>
      </c>
      <c r="BA10" s="120">
        <f>MEDIAN(BA3:BA7)</f>
        <v>20.5</v>
      </c>
      <c r="BB10" s="101">
        <f>MEDIAN(BB3:BB7)</f>
        <v>1.6849315068493151</v>
      </c>
      <c r="BC10" s="312" t="s">
        <v>82</v>
      </c>
      <c r="BD10" s="304"/>
      <c r="BE10" s="128">
        <f>MEDIAN(BE3:BE7)</f>
        <v>3091</v>
      </c>
      <c r="BF10" s="130">
        <f>MEDIAN(BF3:BF7)</f>
        <v>103.03333333333333</v>
      </c>
      <c r="BG10" s="131">
        <f>MEDIAN(BG3:BG7)</f>
        <v>8.4684931506849317</v>
      </c>
      <c r="BH10" s="133" t="s">
        <v>103</v>
      </c>
      <c r="BI10" s="128">
        <f>MEDIAN(BI3:BI7)</f>
        <v>1741</v>
      </c>
      <c r="BJ10" s="130">
        <f>MEDIAN(BJ3:BJ7)</f>
        <v>58.033333333333331</v>
      </c>
      <c r="BK10" s="131">
        <f>MEDIAN(BK3:BK7)</f>
        <v>4.7698630136986298</v>
      </c>
      <c r="BL10" s="78"/>
      <c r="BM10" s="78"/>
    </row>
    <row r="11" spans="1:65" ht="46.5" customHeight="1" thickBot="1" x14ac:dyDescent="0.25">
      <c r="A11" s="238"/>
      <c r="B11" s="78"/>
      <c r="C11" s="78"/>
      <c r="D11" s="224"/>
      <c r="E11" s="78"/>
      <c r="F11" s="115" t="s">
        <v>100</v>
      </c>
      <c r="G11" s="112">
        <f>_xlfn.PERCENTILE.EXC(G3:G7,0.25)</f>
        <v>434</v>
      </c>
      <c r="H11" s="73">
        <f>_xlfn.PERCENTILE.EXC(H3:H7,0.25)</f>
        <v>14.466666666666669</v>
      </c>
      <c r="I11" s="104">
        <f>_xlfn.PERCENTILE.EXC(I3:I7,0.25)</f>
        <v>1.189041095890411</v>
      </c>
      <c r="J11" s="115" t="s">
        <v>100</v>
      </c>
      <c r="K11" s="112">
        <f>_xlfn.PERCENTILE.EXC(K3:K7,0.25)</f>
        <v>182</v>
      </c>
      <c r="L11" s="73">
        <f>_xlfn.PERCENTILE.EXC(L3:L7,0.25)</f>
        <v>6.0666666666666673</v>
      </c>
      <c r="M11" s="104">
        <f>_xlfn.PERCENTILE.EXC(M3:M7,0.25)</f>
        <v>0.49863013698630138</v>
      </c>
      <c r="N11" s="115" t="s">
        <v>100</v>
      </c>
      <c r="O11" s="112">
        <f>_xlfn.PERCENTILE.EXC(O3:O7,0.25)</f>
        <v>121.5</v>
      </c>
      <c r="P11" s="73">
        <f>_xlfn.PERCENTILE.EXC(P3:P7,0.25)</f>
        <v>4.0500000000000007</v>
      </c>
      <c r="Q11" s="104">
        <f>_xlfn.PERCENTILE.EXC(Q3:Q7,0.25)</f>
        <v>0.33287671232876714</v>
      </c>
      <c r="R11" s="223" t="s">
        <v>100</v>
      </c>
      <c r="S11" s="73">
        <f>_xlfn.PERCENTILE.EXC(S3:S7,0.25)</f>
        <v>28.483333333333334</v>
      </c>
      <c r="T11" s="104">
        <f>_xlfn.PERCENTILE.EXC(T3:T7,0.25)</f>
        <v>2.3410958904109589</v>
      </c>
      <c r="U11" s="301" t="s">
        <v>100</v>
      </c>
      <c r="V11" s="302"/>
      <c r="W11" s="112" t="s">
        <v>13</v>
      </c>
      <c r="X11" s="73" t="s">
        <v>13</v>
      </c>
      <c r="Y11" s="104" t="s">
        <v>13</v>
      </c>
      <c r="Z11" s="27"/>
      <c r="AA11" s="27"/>
      <c r="AB11" s="313" t="s">
        <v>100</v>
      </c>
      <c r="AC11" s="306"/>
      <c r="AD11" s="119" t="s">
        <v>13</v>
      </c>
      <c r="AE11" s="120" t="s">
        <v>13</v>
      </c>
      <c r="AF11" s="104" t="s">
        <v>13</v>
      </c>
      <c r="AG11" s="27"/>
      <c r="AH11" s="27"/>
      <c r="AI11" s="301" t="s">
        <v>100</v>
      </c>
      <c r="AJ11" s="302"/>
      <c r="AK11" s="119">
        <f>_xlfn.PERCENTILE.EXC(AK3:AK7,0.25)</f>
        <v>58.5</v>
      </c>
      <c r="AL11" s="120">
        <f>_xlfn.PERCENTILE.EXC(AL3:AL7,0.25)</f>
        <v>1.9500000000000002</v>
      </c>
      <c r="AM11" s="104">
        <f>_xlfn.PERCENTILE.EXC(AM3:AM7,0.25)</f>
        <v>0.16027397260273973</v>
      </c>
      <c r="AN11" s="313" t="s">
        <v>100</v>
      </c>
      <c r="AO11" s="306"/>
      <c r="AP11" s="119">
        <f>_xlfn.PERCENTILE.EXC(AP3:AP7,0.25)</f>
        <v>763</v>
      </c>
      <c r="AQ11" s="120">
        <f>_xlfn.PERCENTILE.EXC(AQ3:AQ7,0.25)</f>
        <v>25.433333333333337</v>
      </c>
      <c r="AR11" s="104">
        <f>_xlfn.PERCENTILE.EXC(AR3:AR7,0.25)</f>
        <v>2.0904109589041093</v>
      </c>
      <c r="AS11" s="308" t="s">
        <v>100</v>
      </c>
      <c r="AT11" s="309"/>
      <c r="AU11" s="120" t="e">
        <f>_xlfn.PERCENTILE.EXC(AU3:AU7,0.25)</f>
        <v>#NUM!</v>
      </c>
      <c r="AV11" s="73" t="e">
        <f>_xlfn.PERCENTILE.EXC(AV3:AV7,0.25)</f>
        <v>#NUM!</v>
      </c>
      <c r="AW11" s="104" t="e">
        <f>_xlfn.PERCENTILE.EXC(AW3:AW7,0.25)</f>
        <v>#NUM!</v>
      </c>
      <c r="AX11" s="305" t="s">
        <v>100</v>
      </c>
      <c r="AY11" s="306"/>
      <c r="AZ11" s="119">
        <f>_xlfn.PERCENTILE.EXC(AZ3:AZ7,0.25)</f>
        <v>399</v>
      </c>
      <c r="BA11" s="120">
        <f>_xlfn.PERCENTILE.EXC(BA3:BA7,0.25)</f>
        <v>13.3</v>
      </c>
      <c r="BB11" s="101">
        <f>_xlfn.PERCENTILE.EXC(BB3:BB7,0.25)</f>
        <v>1.0931506849315069</v>
      </c>
      <c r="BC11" s="313" t="s">
        <v>100</v>
      </c>
      <c r="BD11" s="306"/>
      <c r="BE11" s="119">
        <f>_xlfn.PERCENTILE.EXC(BE3:BE7,0.25)</f>
        <v>2485</v>
      </c>
      <c r="BF11" s="120">
        <f>_xlfn.PERCENTILE.EXC(BF3:BF7,0.25)</f>
        <v>82.833333333333329</v>
      </c>
      <c r="BG11" s="104">
        <f>_xlfn.PERCENTILE.EXC(BG3:BG7,0.25)</f>
        <v>6.8082191780821919</v>
      </c>
      <c r="BH11" s="115" t="s">
        <v>100</v>
      </c>
      <c r="BI11" s="119">
        <f>_xlfn.PERCENTILE.EXC(BI3:BI7,0.25)</f>
        <v>854.5</v>
      </c>
      <c r="BJ11" s="120">
        <f>_xlfn.PERCENTILE.EXC(BJ3:BJ7,0.25)</f>
        <v>28.483333333333334</v>
      </c>
      <c r="BK11" s="104">
        <f>_xlfn.PERCENTILE.EXC(BK3:BK7,0.25)</f>
        <v>2.3410958904109589</v>
      </c>
      <c r="BL11" s="78"/>
      <c r="BM11" s="78"/>
    </row>
    <row r="12" spans="1:65" ht="46.5" customHeight="1" thickBot="1" x14ac:dyDescent="0.25">
      <c r="A12" s="238"/>
      <c r="B12" s="78"/>
      <c r="C12" s="78"/>
      <c r="D12" s="224"/>
      <c r="E12" s="78"/>
      <c r="F12" s="116" t="s">
        <v>101</v>
      </c>
      <c r="G12" s="113">
        <f>_xlfn.PERCENTILE.EXC(G3:G7,0.75)</f>
        <v>981.5</v>
      </c>
      <c r="H12" s="105">
        <f>_xlfn.PERCENTILE.EXC(H3:H7,0.75)</f>
        <v>32.716666666666669</v>
      </c>
      <c r="I12" s="67">
        <f>_xlfn.PERCENTILE.EXC(I3:I7,0.75)</f>
        <v>2.6890410958904107</v>
      </c>
      <c r="J12" s="116" t="s">
        <v>101</v>
      </c>
      <c r="K12" s="113">
        <f>_xlfn.PERCENTILE.EXC(K3:K7,0.75)</f>
        <v>742</v>
      </c>
      <c r="L12" s="105">
        <f>_xlfn.PERCENTILE.EXC(L3:L7,0.75)</f>
        <v>24.733333333333334</v>
      </c>
      <c r="M12" s="67">
        <f>_xlfn.PERCENTILE.EXC(M3:M7,0.75)</f>
        <v>2.0328767123287674</v>
      </c>
      <c r="N12" s="116" t="s">
        <v>101</v>
      </c>
      <c r="O12" s="113">
        <f>_xlfn.PERCENTILE.EXC(O3:O7,0.75)</f>
        <v>403</v>
      </c>
      <c r="P12" s="105">
        <f>_xlfn.PERCENTILE.EXC(P3:P7,0.75)</f>
        <v>13.433333333333334</v>
      </c>
      <c r="Q12" s="67">
        <f>_xlfn.PERCENTILE.EXC(Q3:Q7,0.75)</f>
        <v>1.1041095890410959</v>
      </c>
      <c r="R12" s="108" t="s">
        <v>101</v>
      </c>
      <c r="S12" s="105">
        <f>_xlfn.PERCENTILE.EXC(S3:S7,0.75)</f>
        <v>70.883333333333326</v>
      </c>
      <c r="T12" s="67">
        <f>_xlfn.PERCENTILE.EXC(T3:T7,0.75)</f>
        <v>5.8260273972602743</v>
      </c>
      <c r="U12" s="297" t="s">
        <v>101</v>
      </c>
      <c r="V12" s="298"/>
      <c r="W12" s="113" t="s">
        <v>13</v>
      </c>
      <c r="X12" s="105" t="s">
        <v>13</v>
      </c>
      <c r="Y12" s="67" t="s">
        <v>13</v>
      </c>
      <c r="Z12" s="19"/>
      <c r="AA12" s="19"/>
      <c r="AB12" s="292" t="s">
        <v>101</v>
      </c>
      <c r="AC12" s="293"/>
      <c r="AD12" s="119" t="s">
        <v>13</v>
      </c>
      <c r="AE12" s="69" t="s">
        <v>13</v>
      </c>
      <c r="AF12" s="67" t="s">
        <v>13</v>
      </c>
      <c r="AG12" s="19"/>
      <c r="AH12" s="19"/>
      <c r="AI12" s="297" t="s">
        <v>101</v>
      </c>
      <c r="AJ12" s="298"/>
      <c r="AK12" s="119">
        <f>_xlfn.PERCENTILE.EXC(AK3:AK7,0.75)</f>
        <v>313</v>
      </c>
      <c r="AL12" s="69">
        <f>_xlfn.PERCENTILE.EXC(AL3:AL7,0.75)</f>
        <v>10.433333333333334</v>
      </c>
      <c r="AM12" s="67">
        <f>_xlfn.PERCENTILE.EXC(AM3:AM7,0.75)</f>
        <v>0.85753424657534238</v>
      </c>
      <c r="AN12" s="292" t="s">
        <v>101</v>
      </c>
      <c r="AO12" s="293"/>
      <c r="AP12" s="119">
        <f>_xlfn.PERCENTILE.EXC(AP3:AP7,0.75)</f>
        <v>2356</v>
      </c>
      <c r="AQ12" s="69">
        <f>_xlfn.PERCENTILE.EXC(AQ3:AQ7,0.75)</f>
        <v>78.533333333333331</v>
      </c>
      <c r="AR12" s="67">
        <f>_xlfn.PERCENTILE.EXC(AR3:AR7,0.75)</f>
        <v>6.4547945205479458</v>
      </c>
      <c r="AS12" s="308" t="s">
        <v>101</v>
      </c>
      <c r="AT12" s="309"/>
      <c r="AU12" s="69" t="e">
        <f>_xlfn.PERCENTILE.EXC(AU3:AU7,0.75)</f>
        <v>#NUM!</v>
      </c>
      <c r="AV12" s="105" t="e">
        <f>_xlfn.PERCENTILE.EXC(AV3:AV7,0.75)</f>
        <v>#NUM!</v>
      </c>
      <c r="AW12" s="67" t="e">
        <f>_xlfn.PERCENTILE.EXC(AW3:AW7,0.75)</f>
        <v>#NUM!</v>
      </c>
      <c r="AX12" s="307" t="s">
        <v>101</v>
      </c>
      <c r="AY12" s="293"/>
      <c r="AZ12" s="119">
        <f>_xlfn.PERCENTILE.EXC(AZ3:AZ7,0.75)</f>
        <v>3545</v>
      </c>
      <c r="BA12" s="69">
        <f>_xlfn.PERCENTILE.EXC(BA3:BA7,0.75)</f>
        <v>118.16666666666667</v>
      </c>
      <c r="BB12" s="126">
        <f>_xlfn.PERCENTILE.EXC(BB3:BB7,0.75)</f>
        <v>9.712328767123287</v>
      </c>
      <c r="BC12" s="292" t="s">
        <v>101</v>
      </c>
      <c r="BD12" s="293"/>
      <c r="BE12" s="119">
        <f>_xlfn.PERCENTILE.EXC(BE3:BE7,0.75)</f>
        <v>3470</v>
      </c>
      <c r="BF12" s="69">
        <f>_xlfn.PERCENTILE.EXC(BF3:BF7,0.75)</f>
        <v>115.66666666666667</v>
      </c>
      <c r="BG12" s="67">
        <f>_xlfn.PERCENTILE.EXC(BG3:BG7,0.75)</f>
        <v>9.506849315068493</v>
      </c>
      <c r="BH12" s="116" t="s">
        <v>101</v>
      </c>
      <c r="BI12" s="119">
        <f>_xlfn.PERCENTILE.EXC(BI3:BI7,0.75)</f>
        <v>2211</v>
      </c>
      <c r="BJ12" s="69">
        <f>_xlfn.PERCENTILE.EXC(BJ3:BJ7,0.75)</f>
        <v>73.699999999999989</v>
      </c>
      <c r="BK12" s="67">
        <f>_xlfn.PERCENTILE.EXC(BK3:BK7,0.75)</f>
        <v>6.0575342465753419</v>
      </c>
      <c r="BL12" s="78"/>
      <c r="BM12" s="78"/>
    </row>
    <row r="13" spans="1:65" x14ac:dyDescent="0.2">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row>
    <row r="14" spans="1:65" x14ac:dyDescent="0.2">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row>
    <row r="15" spans="1:65" x14ac:dyDescent="0.2">
      <c r="A15" s="78"/>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row>
    <row r="16" spans="1:65" x14ac:dyDescent="0.2">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row>
  </sheetData>
  <mergeCells count="42">
    <mergeCell ref="BC1:BG1"/>
    <mergeCell ref="A1:A2"/>
    <mergeCell ref="B1:B2"/>
    <mergeCell ref="C1:C2"/>
    <mergeCell ref="D1:D2"/>
    <mergeCell ref="E1:T1"/>
    <mergeCell ref="U1:Y1"/>
    <mergeCell ref="BC10:BD10"/>
    <mergeCell ref="BH1:BK1"/>
    <mergeCell ref="E9:E10"/>
    <mergeCell ref="U9:V9"/>
    <mergeCell ref="AB9:AC9"/>
    <mergeCell ref="AI9:AJ9"/>
    <mergeCell ref="AN9:AO9"/>
    <mergeCell ref="AS9:AT9"/>
    <mergeCell ref="AX9:AY9"/>
    <mergeCell ref="BC9:BD9"/>
    <mergeCell ref="U10:V10"/>
    <mergeCell ref="Z1:AF1"/>
    <mergeCell ref="AG1:AM1"/>
    <mergeCell ref="AN1:AR1"/>
    <mergeCell ref="AS1:AW1"/>
    <mergeCell ref="AX1:BB1"/>
    <mergeCell ref="AB10:AC10"/>
    <mergeCell ref="AI10:AJ10"/>
    <mergeCell ref="AN10:AO10"/>
    <mergeCell ref="AS10:AT10"/>
    <mergeCell ref="AX10:AY10"/>
    <mergeCell ref="BC11:BD11"/>
    <mergeCell ref="U12:V12"/>
    <mergeCell ref="AB12:AC12"/>
    <mergeCell ref="AI12:AJ12"/>
    <mergeCell ref="AN12:AO12"/>
    <mergeCell ref="AS12:AT12"/>
    <mergeCell ref="AX12:AY12"/>
    <mergeCell ref="BC12:BD12"/>
    <mergeCell ref="U11:V11"/>
    <mergeCell ref="AB11:AC11"/>
    <mergeCell ref="AI11:AJ11"/>
    <mergeCell ref="AN11:AO11"/>
    <mergeCell ref="AS11:AT11"/>
    <mergeCell ref="AX11:AY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vt:lpstr>
      <vt:lpstr>FAST-41 ONLY</vt:lpstr>
    </vt:vector>
  </TitlesOfParts>
  <Company>General Services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KelseyOwens</dc:creator>
  <cp:lastModifiedBy>KelseyOwens</cp:lastModifiedBy>
  <dcterms:created xsi:type="dcterms:W3CDTF">2018-11-16T14:05:11Z</dcterms:created>
  <dcterms:modified xsi:type="dcterms:W3CDTF">2019-06-11T11:23:00Z</dcterms:modified>
</cp:coreProperties>
</file>